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Shared drives\Schemes\2026-2027\Forms and Guidelines\"/>
    </mc:Choice>
  </mc:AlternateContent>
  <xr:revisionPtr revIDLastSave="0" documentId="13_ncr:1_{20966E56-0A90-43D3-B761-D7770B3A71CB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Year 1" sheetId="1" r:id="rId1"/>
    <sheet name="Year 2" sheetId="2" r:id="rId2"/>
    <sheet name="Year 3" sheetId="3" r:id="rId3"/>
    <sheet name="Multi - HUB USE ONLY" sheetId="4" state="hidden" r:id="rId4"/>
  </sheets>
  <definedNames>
    <definedName name="HUB_FULL_NAME">#REF!</definedName>
    <definedName name="HUB_SHORT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bFExRGYLh4JwuPpobYNGesunHoh/3md0VFqmNPyn81s="/>
    </ext>
  </extLst>
</workbook>
</file>

<file path=xl/calcChain.xml><?xml version="1.0" encoding="utf-8"?>
<calcChain xmlns="http://schemas.openxmlformats.org/spreadsheetml/2006/main">
  <c r="X43" i="4" l="1"/>
  <c r="W43" i="4"/>
  <c r="U43" i="4"/>
  <c r="T43" i="4"/>
  <c r="R43" i="4"/>
  <c r="Q43" i="4"/>
  <c r="M43" i="4"/>
  <c r="K43" i="4"/>
  <c r="J43" i="4"/>
  <c r="I43" i="4"/>
  <c r="G43" i="4"/>
  <c r="F43" i="4"/>
  <c r="E43" i="4"/>
  <c r="C43" i="4"/>
  <c r="B43" i="4"/>
  <c r="A43" i="4"/>
  <c r="X42" i="4"/>
  <c r="W42" i="4"/>
  <c r="U42" i="4"/>
  <c r="T42" i="4"/>
  <c r="R42" i="4"/>
  <c r="Q42" i="4"/>
  <c r="M42" i="4"/>
  <c r="K42" i="4"/>
  <c r="J42" i="4"/>
  <c r="I42" i="4"/>
  <c r="G42" i="4"/>
  <c r="F42" i="4"/>
  <c r="E42" i="4"/>
  <c r="C42" i="4"/>
  <c r="B42" i="4"/>
  <c r="A42" i="4"/>
  <c r="X41" i="4"/>
  <c r="W41" i="4"/>
  <c r="U41" i="4"/>
  <c r="T41" i="4"/>
  <c r="R41" i="4"/>
  <c r="Q41" i="4"/>
  <c r="M41" i="4"/>
  <c r="K41" i="4"/>
  <c r="J41" i="4"/>
  <c r="I41" i="4"/>
  <c r="G41" i="4"/>
  <c r="F41" i="4"/>
  <c r="E41" i="4"/>
  <c r="C41" i="4"/>
  <c r="B41" i="4"/>
  <c r="A41" i="4"/>
  <c r="X40" i="4"/>
  <c r="W40" i="4"/>
  <c r="U40" i="4"/>
  <c r="T40" i="4"/>
  <c r="R40" i="4"/>
  <c r="Q40" i="4"/>
  <c r="M40" i="4"/>
  <c r="K40" i="4"/>
  <c r="J40" i="4"/>
  <c r="I40" i="4"/>
  <c r="G40" i="4"/>
  <c r="F40" i="4"/>
  <c r="E40" i="4"/>
  <c r="C40" i="4"/>
  <c r="B40" i="4"/>
  <c r="A40" i="4"/>
  <c r="X39" i="4"/>
  <c r="W39" i="4"/>
  <c r="U39" i="4"/>
  <c r="T39" i="4"/>
  <c r="R39" i="4"/>
  <c r="Q39" i="4"/>
  <c r="M39" i="4"/>
  <c r="K39" i="4"/>
  <c r="J39" i="4"/>
  <c r="I39" i="4"/>
  <c r="G39" i="4"/>
  <c r="F39" i="4"/>
  <c r="E39" i="4"/>
  <c r="C39" i="4"/>
  <c r="B39" i="4"/>
  <c r="A39" i="4"/>
  <c r="X38" i="4"/>
  <c r="W38" i="4"/>
  <c r="U38" i="4"/>
  <c r="T38" i="4"/>
  <c r="R38" i="4"/>
  <c r="Q38" i="4"/>
  <c r="M38" i="4"/>
  <c r="K38" i="4"/>
  <c r="J38" i="4"/>
  <c r="I38" i="4"/>
  <c r="G38" i="4"/>
  <c r="F38" i="4"/>
  <c r="E38" i="4"/>
  <c r="C38" i="4"/>
  <c r="B38" i="4"/>
  <c r="A38" i="4"/>
  <c r="X37" i="4"/>
  <c r="W37" i="4"/>
  <c r="U37" i="4"/>
  <c r="T37" i="4"/>
  <c r="R37" i="4"/>
  <c r="Q37" i="4"/>
  <c r="M37" i="4"/>
  <c r="K37" i="4"/>
  <c r="J37" i="4"/>
  <c r="I37" i="4"/>
  <c r="G37" i="4"/>
  <c r="F37" i="4"/>
  <c r="E37" i="4"/>
  <c r="C37" i="4"/>
  <c r="B37" i="4"/>
  <c r="A37" i="4"/>
  <c r="X36" i="4"/>
  <c r="W36" i="4"/>
  <c r="U36" i="4"/>
  <c r="T36" i="4"/>
  <c r="R36" i="4"/>
  <c r="Q36" i="4"/>
  <c r="M36" i="4"/>
  <c r="K36" i="4"/>
  <c r="J36" i="4"/>
  <c r="I36" i="4"/>
  <c r="G36" i="4"/>
  <c r="F36" i="4"/>
  <c r="E36" i="4"/>
  <c r="C36" i="4"/>
  <c r="B36" i="4"/>
  <c r="A36" i="4"/>
  <c r="X35" i="4"/>
  <c r="W35" i="4"/>
  <c r="U35" i="4"/>
  <c r="T35" i="4"/>
  <c r="R35" i="4"/>
  <c r="Q35" i="4"/>
  <c r="M35" i="4"/>
  <c r="K35" i="4"/>
  <c r="J35" i="4"/>
  <c r="I35" i="4"/>
  <c r="G35" i="4"/>
  <c r="F35" i="4"/>
  <c r="E35" i="4"/>
  <c r="C35" i="4"/>
  <c r="B35" i="4"/>
  <c r="A35" i="4"/>
  <c r="X34" i="4"/>
  <c r="W34" i="4"/>
  <c r="U34" i="4"/>
  <c r="T34" i="4"/>
  <c r="R34" i="4"/>
  <c r="Q34" i="4"/>
  <c r="M34" i="4"/>
  <c r="K34" i="4"/>
  <c r="J34" i="4"/>
  <c r="I34" i="4"/>
  <c r="G34" i="4"/>
  <c r="F34" i="4"/>
  <c r="E34" i="4"/>
  <c r="C34" i="4"/>
  <c r="B34" i="4"/>
  <c r="A34" i="4"/>
  <c r="X33" i="4"/>
  <c r="W33" i="4"/>
  <c r="U33" i="4"/>
  <c r="T33" i="4"/>
  <c r="R33" i="4"/>
  <c r="Q33" i="4"/>
  <c r="M33" i="4"/>
  <c r="K33" i="4"/>
  <c r="J33" i="4"/>
  <c r="I33" i="4"/>
  <c r="G33" i="4"/>
  <c r="F33" i="4"/>
  <c r="E33" i="4"/>
  <c r="C33" i="4"/>
  <c r="B33" i="4"/>
  <c r="A33" i="4"/>
  <c r="X32" i="4"/>
  <c r="W32" i="4"/>
  <c r="U32" i="4"/>
  <c r="T32" i="4"/>
  <c r="R32" i="4"/>
  <c r="Q32" i="4"/>
  <c r="M32" i="4"/>
  <c r="K32" i="4"/>
  <c r="J32" i="4"/>
  <c r="I32" i="4"/>
  <c r="G32" i="4"/>
  <c r="F32" i="4"/>
  <c r="E32" i="4"/>
  <c r="C32" i="4"/>
  <c r="B32" i="4"/>
  <c r="A32" i="4"/>
  <c r="X31" i="4"/>
  <c r="W31" i="4"/>
  <c r="W45" i="4" s="1"/>
  <c r="U31" i="4"/>
  <c r="T31" i="4"/>
  <c r="R31" i="4"/>
  <c r="Q31" i="4"/>
  <c r="M31" i="4"/>
  <c r="K31" i="4"/>
  <c r="J31" i="4"/>
  <c r="I31" i="4"/>
  <c r="G31" i="4"/>
  <c r="F31" i="4"/>
  <c r="E31" i="4"/>
  <c r="C31" i="4"/>
  <c r="B31" i="4"/>
  <c r="A31" i="4"/>
  <c r="X30" i="4"/>
  <c r="W30" i="4"/>
  <c r="U30" i="4"/>
  <c r="T30" i="4"/>
  <c r="R30" i="4"/>
  <c r="Q30" i="4"/>
  <c r="M30" i="4"/>
  <c r="K30" i="4"/>
  <c r="K45" i="4" s="1"/>
  <c r="J30" i="4"/>
  <c r="I30" i="4"/>
  <c r="G30" i="4"/>
  <c r="F30" i="4"/>
  <c r="E30" i="4"/>
  <c r="C30" i="4"/>
  <c r="B30" i="4"/>
  <c r="A30" i="4"/>
  <c r="X29" i="4"/>
  <c r="X45" i="4" s="1"/>
  <c r="W29" i="4"/>
  <c r="U29" i="4"/>
  <c r="U45" i="4" s="1"/>
  <c r="T29" i="4"/>
  <c r="T45" i="4" s="1"/>
  <c r="R29" i="4"/>
  <c r="R45" i="4" s="1"/>
  <c r="Q29" i="4"/>
  <c r="Q45" i="4" s="1"/>
  <c r="M29" i="4"/>
  <c r="M45" i="4" s="1"/>
  <c r="F56" i="4" s="1"/>
  <c r="K29" i="4"/>
  <c r="J29" i="4"/>
  <c r="J45" i="4" s="1"/>
  <c r="I29" i="4"/>
  <c r="I45" i="4" s="1"/>
  <c r="D56" i="4" s="1"/>
  <c r="G29" i="4"/>
  <c r="G45" i="4" s="1"/>
  <c r="F29" i="4"/>
  <c r="F45" i="4" s="1"/>
  <c r="E29" i="4"/>
  <c r="E45" i="4" s="1"/>
  <c r="C29" i="4"/>
  <c r="C45" i="4" s="1"/>
  <c r="B29" i="4"/>
  <c r="B45" i="4" s="1"/>
  <c r="A29" i="4"/>
  <c r="R26" i="4"/>
  <c r="X24" i="4"/>
  <c r="U24" i="4"/>
  <c r="R24" i="4"/>
  <c r="K24" i="4"/>
  <c r="G24" i="4"/>
  <c r="C24" i="4"/>
  <c r="A24" i="4"/>
  <c r="X23" i="4"/>
  <c r="U23" i="4"/>
  <c r="R23" i="4"/>
  <c r="K23" i="4"/>
  <c r="G23" i="4"/>
  <c r="G26" i="4" s="1"/>
  <c r="C23" i="4"/>
  <c r="A23" i="4"/>
  <c r="X22" i="4"/>
  <c r="U22" i="4"/>
  <c r="R22" i="4"/>
  <c r="K22" i="4"/>
  <c r="G22" i="4"/>
  <c r="C22" i="4"/>
  <c r="A22" i="4"/>
  <c r="X21" i="4"/>
  <c r="X26" i="4" s="1"/>
  <c r="U21" i="4"/>
  <c r="R21" i="4"/>
  <c r="AB20" i="4" s="1"/>
  <c r="AA26" i="4" s="1"/>
  <c r="K21" i="4"/>
  <c r="G21" i="4"/>
  <c r="C21" i="4"/>
  <c r="A21" i="4"/>
  <c r="X20" i="4"/>
  <c r="U20" i="4"/>
  <c r="U26" i="4" s="1"/>
  <c r="R20" i="4"/>
  <c r="K20" i="4"/>
  <c r="K26" i="4" s="1"/>
  <c r="G20" i="4"/>
  <c r="C20" i="4"/>
  <c r="C26" i="4" s="1"/>
  <c r="A20" i="4"/>
  <c r="W19" i="4"/>
  <c r="T19" i="4"/>
  <c r="Q19" i="4"/>
  <c r="J19" i="4"/>
  <c r="F19" i="4"/>
  <c r="B19" i="4"/>
  <c r="A19" i="4"/>
  <c r="W18" i="4"/>
  <c r="T18" i="4"/>
  <c r="Q18" i="4"/>
  <c r="J18" i="4"/>
  <c r="F18" i="4"/>
  <c r="B18" i="4"/>
  <c r="A18" i="4"/>
  <c r="W17" i="4"/>
  <c r="T17" i="4"/>
  <c r="Q17" i="4"/>
  <c r="J17" i="4"/>
  <c r="F17" i="4"/>
  <c r="B17" i="4"/>
  <c r="A17" i="4"/>
  <c r="W16" i="4"/>
  <c r="T16" i="4"/>
  <c r="Q16" i="4"/>
  <c r="J16" i="4"/>
  <c r="F16" i="4"/>
  <c r="B16" i="4"/>
  <c r="A16" i="4"/>
  <c r="W15" i="4"/>
  <c r="T15" i="4"/>
  <c r="Q15" i="4"/>
  <c r="J15" i="4"/>
  <c r="F15" i="4"/>
  <c r="B15" i="4"/>
  <c r="A15" i="4"/>
  <c r="W14" i="4"/>
  <c r="T14" i="4"/>
  <c r="Q14" i="4"/>
  <c r="J14" i="4"/>
  <c r="F14" i="4"/>
  <c r="B14" i="4"/>
  <c r="A14" i="4"/>
  <c r="W13" i="4"/>
  <c r="T13" i="4"/>
  <c r="J13" i="4"/>
  <c r="F13" i="4"/>
  <c r="B13" i="4"/>
  <c r="A13" i="4"/>
  <c r="W12" i="4"/>
  <c r="T12" i="4"/>
  <c r="Q12" i="4"/>
  <c r="J12" i="4"/>
  <c r="F12" i="4"/>
  <c r="B12" i="4"/>
  <c r="A12" i="4"/>
  <c r="W11" i="4"/>
  <c r="T11" i="4"/>
  <c r="Q11" i="4"/>
  <c r="J11" i="4"/>
  <c r="F11" i="4"/>
  <c r="B11" i="4"/>
  <c r="A11" i="4"/>
  <c r="W10" i="4"/>
  <c r="T10" i="4"/>
  <c r="Q10" i="4"/>
  <c r="J10" i="4"/>
  <c r="F10" i="4"/>
  <c r="B10" i="4"/>
  <c r="A10" i="4"/>
  <c r="W9" i="4"/>
  <c r="T9" i="4"/>
  <c r="Q9" i="4"/>
  <c r="J9" i="4"/>
  <c r="F9" i="4"/>
  <c r="B9" i="4"/>
  <c r="A9" i="4"/>
  <c r="W8" i="4"/>
  <c r="T8" i="4"/>
  <c r="Q8" i="4"/>
  <c r="AB7" i="4" s="1"/>
  <c r="J8" i="4"/>
  <c r="F8" i="4"/>
  <c r="B8" i="4"/>
  <c r="A8" i="4"/>
  <c r="W7" i="4"/>
  <c r="T7" i="4"/>
  <c r="Q7" i="4"/>
  <c r="J7" i="4"/>
  <c r="F52" i="4" s="1"/>
  <c r="F7" i="4"/>
  <c r="D52" i="4" s="1"/>
  <c r="B7" i="4"/>
  <c r="A7" i="4"/>
  <c r="A6" i="4"/>
  <c r="W5" i="4"/>
  <c r="W26" i="4" s="1"/>
  <c r="T5" i="4"/>
  <c r="T26" i="4" s="1"/>
  <c r="Q5" i="4"/>
  <c r="Q26" i="4" s="1"/>
  <c r="S26" i="4" s="1"/>
  <c r="P5" i="4"/>
  <c r="J5" i="4"/>
  <c r="J26" i="4" s="1"/>
  <c r="L26" i="4" s="1"/>
  <c r="F5" i="4"/>
  <c r="F26" i="4" s="1"/>
  <c r="H26" i="4" s="1"/>
  <c r="B5" i="4"/>
  <c r="A5" i="4"/>
  <c r="G2" i="4"/>
  <c r="B2" i="4"/>
  <c r="D66" i="3"/>
  <c r="B66" i="3"/>
  <c r="D57" i="3"/>
  <c r="B57" i="3"/>
  <c r="A57" i="3"/>
  <c r="D53" i="3"/>
  <c r="B53" i="3"/>
  <c r="A53" i="3"/>
  <c r="H45" i="3"/>
  <c r="G45" i="3"/>
  <c r="A66" i="3" s="1"/>
  <c r="F45" i="3"/>
  <c r="B64" i="3" s="1"/>
  <c r="E45" i="3"/>
  <c r="C45" i="3"/>
  <c r="D55" i="3" s="1"/>
  <c r="B45" i="3"/>
  <c r="B51" i="3" s="1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H26" i="3"/>
  <c r="A68" i="3" s="1"/>
  <c r="G26" i="3"/>
  <c r="F26" i="3"/>
  <c r="D64" i="3" s="1"/>
  <c r="C26" i="3"/>
  <c r="B26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F2" i="3"/>
  <c r="B2" i="3"/>
  <c r="D66" i="2"/>
  <c r="A64" i="2"/>
  <c r="D57" i="2"/>
  <c r="B57" i="2"/>
  <c r="D53" i="2"/>
  <c r="B53" i="2"/>
  <c r="A53" i="2"/>
  <c r="D51" i="2"/>
  <c r="G45" i="2"/>
  <c r="B66" i="2" s="1"/>
  <c r="F45" i="2"/>
  <c r="D64" i="2" s="1"/>
  <c r="E45" i="2"/>
  <c r="A57" i="2" s="1"/>
  <c r="C45" i="2"/>
  <c r="D55" i="2" s="1"/>
  <c r="B45" i="2"/>
  <c r="B51" i="2" s="1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G26" i="2"/>
  <c r="H26" i="2" s="1"/>
  <c r="F26" i="2"/>
  <c r="C26" i="2"/>
  <c r="B26" i="2"/>
  <c r="D26" i="2" s="1"/>
  <c r="A24" i="2"/>
  <c r="A23" i="2"/>
  <c r="A22" i="2"/>
  <c r="A21" i="2"/>
  <c r="A20" i="2"/>
  <c r="A19" i="2"/>
  <c r="A18" i="2"/>
  <c r="A17" i="2"/>
  <c r="A16" i="2"/>
  <c r="A15" i="2"/>
  <c r="A14" i="2"/>
  <c r="A13" i="2"/>
  <c r="A11" i="2"/>
  <c r="A10" i="2"/>
  <c r="A9" i="2"/>
  <c r="A8" i="2"/>
  <c r="A7" i="2"/>
  <c r="A6" i="2"/>
  <c r="F2" i="2"/>
  <c r="B2" i="2"/>
  <c r="A68" i="1"/>
  <c r="D66" i="1"/>
  <c r="A66" i="1"/>
  <c r="A64" i="1"/>
  <c r="D57" i="1"/>
  <c r="B57" i="1"/>
  <c r="D53" i="1"/>
  <c r="B53" i="1"/>
  <c r="A53" i="1"/>
  <c r="G45" i="1"/>
  <c r="B66" i="1" s="1"/>
  <c r="F45" i="1"/>
  <c r="D64" i="1" s="1"/>
  <c r="E45" i="1"/>
  <c r="A57" i="1" s="1"/>
  <c r="C45" i="1"/>
  <c r="D45" i="1" s="1"/>
  <c r="B45" i="1"/>
  <c r="H26" i="1"/>
  <c r="G26" i="1"/>
  <c r="F26" i="1"/>
  <c r="C26" i="1"/>
  <c r="B26" i="1"/>
  <c r="A51" i="1" s="1"/>
  <c r="B26" i="4" l="1"/>
  <c r="C52" i="4"/>
  <c r="D51" i="1"/>
  <c r="B51" i="1"/>
  <c r="O33" i="4"/>
  <c r="P43" i="4"/>
  <c r="P33" i="4" s="1"/>
  <c r="C54" i="4"/>
  <c r="O43" i="4"/>
  <c r="B54" i="4"/>
  <c r="A54" i="4"/>
  <c r="E9" i="2"/>
  <c r="E26" i="2" s="1"/>
  <c r="E21" i="2"/>
  <c r="E5" i="2"/>
  <c r="Y26" i="4"/>
  <c r="F54" i="4"/>
  <c r="A56" i="4"/>
  <c r="P29" i="4"/>
  <c r="O29" i="4"/>
  <c r="C56" i="4"/>
  <c r="B56" i="4"/>
  <c r="AB43" i="4"/>
  <c r="C67" i="4"/>
  <c r="AA43" i="4"/>
  <c r="B67" i="4"/>
  <c r="A67" i="4"/>
  <c r="H45" i="4"/>
  <c r="D50" i="4"/>
  <c r="V45" i="4"/>
  <c r="D65" i="4"/>
  <c r="C65" i="4"/>
  <c r="B65" i="4"/>
  <c r="S45" i="4"/>
  <c r="A65" i="4"/>
  <c r="AB42" i="4"/>
  <c r="AB45" i="4" s="1"/>
  <c r="AA42" i="4"/>
  <c r="AA45" i="4" s="1"/>
  <c r="D54" i="4"/>
  <c r="D67" i="4"/>
  <c r="A58" i="4"/>
  <c r="D26" i="4"/>
  <c r="AA20" i="4"/>
  <c r="AA5" i="4"/>
  <c r="AA7" i="4"/>
  <c r="Y45" i="4"/>
  <c r="F65" i="4"/>
  <c r="P31" i="4"/>
  <c r="O31" i="4"/>
  <c r="C50" i="4"/>
  <c r="B50" i="4"/>
  <c r="P42" i="4"/>
  <c r="P45" i="4" s="1"/>
  <c r="A50" i="4"/>
  <c r="D45" i="4"/>
  <c r="O42" i="4" s="1"/>
  <c r="O45" i="4" s="1"/>
  <c r="V26" i="4"/>
  <c r="F50" i="4"/>
  <c r="L45" i="4"/>
  <c r="F67" i="4"/>
  <c r="A59" i="2"/>
  <c r="B64" i="1"/>
  <c r="B64" i="2"/>
  <c r="A64" i="3"/>
  <c r="P20" i="4"/>
  <c r="D45" i="2"/>
  <c r="D45" i="3"/>
  <c r="A55" i="1"/>
  <c r="A55" i="2"/>
  <c r="D26" i="3"/>
  <c r="A59" i="3" s="1"/>
  <c r="H45" i="1"/>
  <c r="B55" i="1"/>
  <c r="H45" i="2"/>
  <c r="A68" i="2" s="1"/>
  <c r="B55" i="2"/>
  <c r="A55" i="3"/>
  <c r="D51" i="3"/>
  <c r="D55" i="1"/>
  <c r="D26" i="1"/>
  <c r="A59" i="1" s="1"/>
  <c r="A51" i="2"/>
  <c r="A66" i="2"/>
  <c r="B55" i="3"/>
  <c r="P7" i="4"/>
  <c r="A51" i="3"/>
  <c r="AB5" i="4"/>
  <c r="AB26" i="4" s="1"/>
  <c r="A52" i="4"/>
  <c r="B52" i="4"/>
  <c r="A69" i="4" l="1"/>
  <c r="E21" i="3"/>
  <c r="E5" i="3"/>
  <c r="E9" i="3"/>
  <c r="E26" i="3" s="1"/>
  <c r="B49" i="4"/>
  <c r="O20" i="4"/>
  <c r="O5" i="4"/>
  <c r="O7" i="4"/>
  <c r="P26" i="4"/>
  <c r="E21" i="1"/>
  <c r="E9" i="1"/>
  <c r="E26" i="1" s="1"/>
  <c r="E5" i="1"/>
  <c r="O26" i="4" l="1"/>
</calcChain>
</file>

<file path=xl/sharedStrings.xml><?xml version="1.0" encoding="utf-8"?>
<sst xmlns="http://schemas.openxmlformats.org/spreadsheetml/2006/main" count="292" uniqueCount="93">
  <si>
    <t>NAME OF PROJECT:</t>
  </si>
  <si>
    <t>ORGANISATION NAME:</t>
  </si>
  <si>
    <r>
      <rPr>
        <b/>
        <sz val="9"/>
        <color rgb="FF000000"/>
        <rFont val="Calibri"/>
      </rPr>
      <t xml:space="preserve">To complete: 
</t>
    </r>
    <r>
      <rPr>
        <sz val="9"/>
        <color rgb="FF000000"/>
        <rFont val="Calibri"/>
      </rPr>
      <t xml:space="preserve">- Use columns B&amp;C to insert your proposed income and expenditure 
- To balance, ensure that your Income matches your expenditure for both cash and in-kind payments. Please round your figures up to whole £ and do not add additional formulas to this spreadsheet.
- Use the notes column to clarify any costs. For income please identify whether each line is confirmed/unconfirmed/projected.
- You can insert additional lines in the  expenditure box, if your spend does not fall into the stated categories.
- Try to match your funding request with other cash income streams. </t>
    </r>
  </si>
  <si>
    <t>April 2026-March 2027</t>
  </si>
  <si>
    <t>PLEASE ONLY COMPLETE THIS AFTER YOUR PROJECT HAS ENDED</t>
  </si>
  <si>
    <t>INCOME</t>
  </si>
  <si>
    <t>CASH</t>
  </si>
  <si>
    <t>IN-KIND</t>
  </si>
  <si>
    <t>% OF TOTAL BUDGET</t>
  </si>
  <si>
    <t>ACTUAL CASH</t>
  </si>
  <si>
    <t>ACTUAL IN-KIND</t>
  </si>
  <si>
    <t>ACTUAL TOTALS</t>
  </si>
  <si>
    <t>NOTES</t>
  </si>
  <si>
    <t>REQUEST FROM FHN</t>
  </si>
  <si>
    <t>BFI Cash</t>
  </si>
  <si>
    <t xml:space="preserve">Grant(s) / Sponsorship </t>
  </si>
  <si>
    <t>Box Office</t>
  </si>
  <si>
    <t>Print and Merch Sales</t>
  </si>
  <si>
    <t xml:space="preserve"> Other CASH</t>
  </si>
  <si>
    <t>Please input new lines as required</t>
  </si>
  <si>
    <t>Other CASH income</t>
  </si>
  <si>
    <t>Venue Provision - In-Kind</t>
  </si>
  <si>
    <t>Staff  - In-Kind</t>
  </si>
  <si>
    <t>Marketing  - In-Kind</t>
  </si>
  <si>
    <t xml:space="preserve"> Other IN-KIND income</t>
  </si>
  <si>
    <t>Total CASH Income</t>
  </si>
  <si>
    <t>Total In-KIND income</t>
  </si>
  <si>
    <t>TOTAL INCOME</t>
  </si>
  <si>
    <t>TOTAL MATCH FUNDING</t>
  </si>
  <si>
    <t>EXPENDITURE</t>
  </si>
  <si>
    <t xml:space="preserve">FHN AWARD </t>
  </si>
  <si>
    <t>TOTAL</t>
  </si>
  <si>
    <r>
      <rPr>
        <sz val="9"/>
        <color theme="1"/>
        <rFont val="Candara"/>
      </rPr>
      <t xml:space="preserve">Project Management </t>
    </r>
    <r>
      <rPr>
        <i/>
        <sz val="9"/>
        <color theme="1"/>
        <rFont val="Candara"/>
      </rPr>
      <t>(staff costs)</t>
    </r>
  </si>
  <si>
    <r>
      <rPr>
        <sz val="9"/>
        <color theme="1"/>
        <rFont val="Candara"/>
      </rPr>
      <t xml:space="preserve">Technical </t>
    </r>
    <r>
      <rPr>
        <i/>
        <sz val="9"/>
        <color theme="1"/>
        <rFont val="Candara"/>
      </rPr>
      <t>(staff costs)</t>
    </r>
  </si>
  <si>
    <r>
      <rPr>
        <sz val="9"/>
        <color theme="1"/>
        <rFont val="Candara"/>
      </rPr>
      <t xml:space="preserve">Curator(s) </t>
    </r>
    <r>
      <rPr>
        <i/>
        <sz val="9"/>
        <color theme="1"/>
        <rFont val="Candara"/>
      </rPr>
      <t>(staff costs)</t>
    </r>
  </si>
  <si>
    <t>Travel and Accommodation</t>
  </si>
  <si>
    <t>Venue Hire</t>
  </si>
  <si>
    <t>Film Hire (in-venue/online)</t>
  </si>
  <si>
    <t>Film Transport/Download costs</t>
  </si>
  <si>
    <t>Speakers/ Guests Fees</t>
  </si>
  <si>
    <t>Wrap-around activity costs</t>
  </si>
  <si>
    <t>Installation costs</t>
  </si>
  <si>
    <t>Access costs</t>
  </si>
  <si>
    <t>Marketing</t>
  </si>
  <si>
    <t>Audience Development and Community Outreach</t>
  </si>
  <si>
    <r>
      <rPr>
        <sz val="9"/>
        <color rgb="FF000000"/>
        <rFont val="Candara"/>
      </rPr>
      <t xml:space="preserve">Other Costs </t>
    </r>
    <r>
      <rPr>
        <i/>
        <sz val="9"/>
        <color rgb="FF000000"/>
        <rFont val="Candara"/>
      </rPr>
      <t xml:space="preserve"> (Please specify in NOTES section)</t>
    </r>
  </si>
  <si>
    <t>Contingency</t>
  </si>
  <si>
    <t>Total CASH Expenditure</t>
  </si>
  <si>
    <t>Total IN-KIND Expenditure</t>
  </si>
  <si>
    <t>TOTAL EXPENDITURE</t>
  </si>
  <si>
    <t>Total FUNDING Expenditure</t>
  </si>
  <si>
    <t>TOTAL  EXPENDITURE</t>
  </si>
  <si>
    <t>PLEASE REPORT YOUR ACTUAL FIGURES IN THIS SECTION</t>
  </si>
  <si>
    <t>DO NOT CHANGE ANYTHING IN YOUR ORIGINAL BUDGET</t>
  </si>
  <si>
    <t>APPLICATION BUDGET BALANCING CHECKLIST</t>
  </si>
  <si>
    <r>
      <rPr>
        <b/>
        <sz val="9"/>
        <color rgb="FF000000"/>
        <rFont val="Calibri"/>
      </rPr>
      <t xml:space="preserve">Please use this checklist to ensure that your budget is balanced before submitting your application: 
</t>
    </r>
    <r>
      <rPr>
        <sz val="9"/>
        <color rgb="FF000000"/>
        <rFont val="Calibri"/>
      </rPr>
      <t>- Cells will turn GREEN when income and expenditure matches
- If a cell is RED or AMBER please consult the cause and solution columns to resolve</t>
    </r>
  </si>
  <si>
    <t>to be completed alongside application</t>
  </si>
  <si>
    <t>ACTUALS CHECKLIST</t>
  </si>
  <si>
    <t xml:space="preserve">Please use this checklist to ensure that your actual income and expenditure budget balance after activity has finished. NOTE: You only need to complete this section if your project is awarded. </t>
  </si>
  <si>
    <t>to be completed at the end of your activity</t>
  </si>
  <si>
    <r>
      <rPr>
        <b/>
        <sz val="9"/>
        <color rgb="FF000000"/>
        <rFont val="Calibri"/>
      </rPr>
      <t xml:space="preserve">To complete: 
</t>
    </r>
    <r>
      <rPr>
        <sz val="9"/>
        <color rgb="FF000000"/>
        <rFont val="Calibri"/>
      </rPr>
      <t xml:space="preserve">- Use columns B&amp;C to insert your proposed income and expenditure 
- To balance, ensure that your Income matches your expenditure for both cash and in-kind payments. Please round your figures up to whole £ and do not add additional formulas to this spreadsheet.
- Use the notes column to clarify any costs. For income please identify whether each line is confirmed/unconfirmed/projected.
- You can insert additional lines in the  expenditure box, if your spend does not fall into the stated categories.
- Try to match your funding request with other cash income streams. </t>
    </r>
  </si>
  <si>
    <t>April 2027-March 2028</t>
  </si>
  <si>
    <r>
      <rPr>
        <b/>
        <sz val="9"/>
        <color rgb="FF000000"/>
        <rFont val="Calibri"/>
      </rPr>
      <t xml:space="preserve">Please use this checklist to ensure that your budget is balanced before submitting your application: 
</t>
    </r>
    <r>
      <rPr>
        <sz val="9"/>
        <color rgb="FF000000"/>
        <rFont val="Calibri"/>
      </rPr>
      <t>- Cells will turn GREEN when income and expenditure matches
- If a cell is RED or AMBER please consult the cause and solution columns to resolve</t>
    </r>
  </si>
  <si>
    <r>
      <rPr>
        <b/>
        <sz val="9"/>
        <color rgb="FF000000"/>
        <rFont val="Calibri"/>
      </rPr>
      <t xml:space="preserve">To complete: 
</t>
    </r>
    <r>
      <rPr>
        <sz val="9"/>
        <color rgb="FF000000"/>
        <rFont val="Calibri"/>
      </rPr>
      <t xml:space="preserve">- Use columns B&amp;C to insert your proposed income and expenditure 
- To balance, ensure that your Income matches your expenditure for both cash and in-kind payments. Please round your figures up to whole £ and do not add additional formulas to this spreadsheet.
- Use the notes column to clarify any costs. For income please identify whether each line is confirmed/unconfirmed/projected.
- You can insert additional lines in the  expenditure box, if your spend does not fall into the stated categories.
- Try to match your funding request with other cash income streams. </t>
    </r>
  </si>
  <si>
    <t>April 2028-March 2029</t>
  </si>
  <si>
    <r>
      <rPr>
        <b/>
        <sz val="9"/>
        <color rgb="FF000000"/>
        <rFont val="Calibri"/>
      </rPr>
      <t xml:space="preserve">Please use this checklist to ensure that your budget is balanced before submitting your application: 
</t>
    </r>
    <r>
      <rPr>
        <sz val="9"/>
        <color rgb="FF000000"/>
        <rFont val="Calibri"/>
      </rPr>
      <t>- Cells will turn GREEN when income and expenditure matches
- If a cell is RED or AMBER please consult the cause and solution columns to resolve</t>
    </r>
  </si>
  <si>
    <t>YEAR 1</t>
  </si>
  <si>
    <t>YEAR 2</t>
  </si>
  <si>
    <t>YEAR 3</t>
  </si>
  <si>
    <t>MULTI-YEAR SUMMARY</t>
  </si>
  <si>
    <t>%</t>
  </si>
  <si>
    <t>FHN</t>
  </si>
  <si>
    <t xml:space="preserve"> OTHER</t>
  </si>
  <si>
    <t>OTHER</t>
  </si>
  <si>
    <t>Y1 CASH</t>
  </si>
  <si>
    <t>Y1 FHN</t>
  </si>
  <si>
    <t>Y2 CASH</t>
  </si>
  <si>
    <t>Y2 FHN</t>
  </si>
  <si>
    <t>Y3 CASH</t>
  </si>
  <si>
    <t>Y3 FHN</t>
  </si>
  <si>
    <t>Other</t>
  </si>
  <si>
    <t>CASH/IN-KIND SPLIT</t>
  </si>
  <si>
    <t>TOTAL EXP</t>
  </si>
  <si>
    <t>Y1 IN-KIND</t>
  </si>
  <si>
    <t>Y1 TOTAL</t>
  </si>
  <si>
    <t>Y2 IN-KIND</t>
  </si>
  <si>
    <t>Y2 TOTAL</t>
  </si>
  <si>
    <t>Y3 IN-KIND</t>
  </si>
  <si>
    <t>Y3 TOTAL</t>
  </si>
  <si>
    <t>Y1</t>
  </si>
  <si>
    <t>Y2</t>
  </si>
  <si>
    <t>Y3</t>
  </si>
  <si>
    <t>to be completed at the end of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</si>
</sst>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0.0%"/>
  </numFmts>
  <fonts count="45">
    <font>
      <sz val="10"/>
      <color rgb="FF000000"/>
      <name val="Arial"/>
      <scheme val="minor"/>
    </font>
    <font>
      <sz val="9"/>
      <color rgb="FF000000"/>
      <name val="Candara"/>
    </font>
    <font>
      <b/>
      <sz val="9"/>
      <color rgb="FF000000"/>
      <name val="Arial"/>
    </font>
    <font>
      <sz val="9"/>
      <color rgb="FF000000"/>
      <name val="Arial"/>
    </font>
    <font>
      <b/>
      <sz val="9"/>
      <color rgb="FF000000"/>
      <name val="Candara"/>
    </font>
    <font>
      <b/>
      <sz val="9"/>
      <color theme="1"/>
      <name val="Candara"/>
    </font>
    <font>
      <sz val="10"/>
      <name val="Arial"/>
    </font>
    <font>
      <sz val="9"/>
      <color rgb="FF000000"/>
      <name val="Calibri"/>
    </font>
    <font>
      <b/>
      <i/>
      <sz val="9"/>
      <color rgb="FF000000"/>
      <name val="Candara"/>
    </font>
    <font>
      <sz val="9"/>
      <color theme="1"/>
      <name val="Candara"/>
    </font>
    <font>
      <i/>
      <sz val="9"/>
      <color theme="1"/>
      <name val="Candara"/>
    </font>
    <font>
      <i/>
      <sz val="9"/>
      <color rgb="FF000000"/>
      <name val="Candara"/>
    </font>
    <font>
      <b/>
      <sz val="9"/>
      <color rgb="FF0070C0"/>
      <name val="Candara"/>
    </font>
    <font>
      <b/>
      <sz val="9"/>
      <color rgb="FFE36C09"/>
      <name val="Candara"/>
    </font>
    <font>
      <sz val="9"/>
      <color rgb="FF0070C0"/>
      <name val="Arial"/>
    </font>
    <font>
      <b/>
      <sz val="9"/>
      <color rgb="FF7030A0"/>
      <name val="Candara"/>
    </font>
    <font>
      <sz val="9"/>
      <color rgb="FFCCECFF"/>
      <name val="Candara"/>
    </font>
    <font>
      <sz val="9"/>
      <color rgb="FF7030A0"/>
      <name val="Candara"/>
    </font>
    <font>
      <sz val="9"/>
      <color rgb="FF202124"/>
      <name val="Arial"/>
    </font>
    <font>
      <sz val="9"/>
      <color theme="1"/>
      <name val="Arial"/>
    </font>
    <font>
      <i/>
      <sz val="9"/>
      <color rgb="FF202124"/>
      <name val="Arial"/>
    </font>
    <font>
      <i/>
      <sz val="9"/>
      <color rgb="FFFF0000"/>
      <name val="Candara"/>
    </font>
    <font>
      <b/>
      <i/>
      <sz val="9"/>
      <color theme="1"/>
      <name val="Candara"/>
    </font>
    <font>
      <sz val="9"/>
      <color rgb="FF000000"/>
      <name val="Cana"/>
    </font>
    <font>
      <b/>
      <sz val="9"/>
      <color rgb="FF000000"/>
      <name val="Calibri"/>
    </font>
    <font>
      <b/>
      <u/>
      <sz val="9"/>
      <color rgb="FF202124"/>
      <name val="Arial"/>
    </font>
    <font>
      <sz val="8"/>
      <color rgb="FF000000"/>
      <name val="Arial"/>
    </font>
    <font>
      <b/>
      <u/>
      <sz val="9"/>
      <color rgb="FF000000"/>
      <name val="Arial"/>
    </font>
    <font>
      <b/>
      <u/>
      <sz val="9"/>
      <color rgb="FF000000"/>
      <name val="Arial"/>
    </font>
    <font>
      <sz val="9"/>
      <color rgb="FF0070C0"/>
      <name val="Candara"/>
    </font>
    <font>
      <sz val="8"/>
      <color rgb="FF000000"/>
      <name val="Candara"/>
    </font>
    <font>
      <sz val="8"/>
      <color theme="1"/>
      <name val="Candara"/>
    </font>
    <font>
      <sz val="8"/>
      <color rgb="FF7030A0"/>
      <name val="Candara"/>
    </font>
    <font>
      <b/>
      <sz val="8"/>
      <color rgb="FF000000"/>
      <name val="Candara"/>
    </font>
    <font>
      <i/>
      <sz val="8"/>
      <color rgb="FF000000"/>
      <name val="Candara"/>
    </font>
    <font>
      <i/>
      <sz val="8"/>
      <color rgb="FFFF0000"/>
      <name val="Candara"/>
    </font>
    <font>
      <b/>
      <sz val="9"/>
      <color rgb="FFA5A5A5"/>
      <name val="Candara"/>
    </font>
    <font>
      <b/>
      <i/>
      <sz val="8"/>
      <color rgb="FF000000"/>
      <name val="Candara"/>
    </font>
    <font>
      <b/>
      <u/>
      <sz val="9"/>
      <color rgb="FF202124"/>
      <name val="Arial"/>
    </font>
    <font>
      <b/>
      <u/>
      <sz val="9"/>
      <color rgb="FF202124"/>
      <name val="Arial"/>
    </font>
    <font>
      <i/>
      <sz val="9"/>
      <color rgb="FF000000"/>
      <name val="Arial"/>
    </font>
    <font>
      <sz val="9"/>
      <color rgb="FF000000"/>
      <name val="Candara"/>
      <family val="2"/>
    </font>
    <font>
      <sz val="9"/>
      <color rgb="FF202124"/>
      <name val="Candara"/>
      <family val="2"/>
    </font>
    <font>
      <sz val="9"/>
      <color theme="1"/>
      <name val="Candara"/>
      <family val="2"/>
    </font>
    <font>
      <i/>
      <sz val="9"/>
      <color rgb="FF202124"/>
      <name val="Candara"/>
      <family val="2"/>
    </font>
  </fonts>
  <fills count="9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rgb="FFDAEEF3"/>
        <bgColor rgb="FFDAEEF3"/>
      </patternFill>
    </fill>
    <fill>
      <patternFill patternType="solid">
        <fgColor rgb="FFCCC0D9"/>
        <bgColor rgb="FFCCC0D9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2D69B"/>
        <bgColor rgb="FFC2D69B"/>
      </patternFill>
    </fill>
  </fills>
  <borders count="1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dotted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tted">
        <color rgb="FF000000"/>
      </right>
      <top/>
      <bottom style="hair">
        <color rgb="FF000000"/>
      </bottom>
      <diagonal/>
    </border>
    <border>
      <left/>
      <right style="dotted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dotted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hair">
        <color rgb="FF000000"/>
      </left>
      <right style="dotted">
        <color rgb="FF000000"/>
      </right>
      <top/>
      <bottom/>
      <diagonal/>
    </border>
    <border>
      <left style="hair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/>
      <bottom/>
      <diagonal/>
    </border>
  </borders>
  <cellStyleXfs count="1">
    <xf numFmtId="0" fontId="0" fillId="0" borderId="0"/>
  </cellStyleXfs>
  <cellXfs count="4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4" fillId="2" borderId="8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vertical="center"/>
    </xf>
    <xf numFmtId="164" fontId="5" fillId="5" borderId="15" xfId="0" applyNumberFormat="1" applyFont="1" applyFill="1" applyBorder="1" applyAlignment="1">
      <alignment horizontal="center" vertical="center"/>
    </xf>
    <xf numFmtId="164" fontId="4" fillId="5" borderId="16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164" fontId="4" fillId="6" borderId="17" xfId="0" applyNumberFormat="1" applyFont="1" applyFill="1" applyBorder="1" applyAlignment="1">
      <alignment horizontal="center" vertical="center" wrapText="1"/>
    </xf>
    <xf numFmtId="164" fontId="4" fillId="6" borderId="18" xfId="0" applyNumberFormat="1" applyFont="1" applyFill="1" applyBorder="1" applyAlignment="1">
      <alignment horizontal="center" vertical="center" wrapText="1"/>
    </xf>
    <xf numFmtId="164" fontId="4" fillId="6" borderId="19" xfId="0" applyNumberFormat="1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164" fontId="5" fillId="7" borderId="21" xfId="0" applyNumberFormat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vertical="center"/>
    </xf>
    <xf numFmtId="0" fontId="10" fillId="5" borderId="22" xfId="0" applyFont="1" applyFill="1" applyBorder="1" applyAlignment="1">
      <alignment horizontal="right" vertical="center"/>
    </xf>
    <xf numFmtId="9" fontId="5" fillId="5" borderId="22" xfId="0" applyNumberFormat="1" applyFont="1" applyFill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164" fontId="5" fillId="6" borderId="23" xfId="0" applyNumberFormat="1" applyFont="1" applyFill="1" applyBorder="1" applyAlignment="1">
      <alignment horizontal="center" vertical="center"/>
    </xf>
    <xf numFmtId="164" fontId="5" fillId="6" borderId="24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right" vertical="center"/>
    </xf>
    <xf numFmtId="164" fontId="1" fillId="6" borderId="17" xfId="0" applyNumberFormat="1" applyFont="1" applyFill="1" applyBorder="1" applyAlignment="1">
      <alignment horizontal="center" vertical="center"/>
    </xf>
    <xf numFmtId="164" fontId="1" fillId="6" borderId="18" xfId="0" applyNumberFormat="1" applyFont="1" applyFill="1" applyBorder="1" applyAlignment="1">
      <alignment horizontal="center" vertical="center"/>
    </xf>
    <xf numFmtId="164" fontId="1" fillId="6" borderId="19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164" fontId="12" fillId="0" borderId="26" xfId="0" applyNumberFormat="1" applyFont="1" applyBorder="1" applyAlignment="1">
      <alignment horizontal="center" vertical="center"/>
    </xf>
    <xf numFmtId="164" fontId="12" fillId="2" borderId="27" xfId="0" applyNumberFormat="1" applyFont="1" applyFill="1" applyBorder="1" applyAlignment="1">
      <alignment horizontal="center" vertical="center"/>
    </xf>
    <xf numFmtId="164" fontId="12" fillId="0" borderId="28" xfId="0" applyNumberFormat="1" applyFont="1" applyBorder="1" applyAlignment="1">
      <alignment horizontal="center" vertical="center"/>
    </xf>
    <xf numFmtId="164" fontId="13" fillId="2" borderId="27" xfId="0" applyNumberFormat="1" applyFont="1" applyFill="1" applyBorder="1" applyAlignment="1">
      <alignment horizontal="center" vertical="center"/>
    </xf>
    <xf numFmtId="9" fontId="11" fillId="5" borderId="9" xfId="0" applyNumberFormat="1" applyFont="1" applyFill="1" applyBorder="1" applyAlignment="1">
      <alignment horizontal="right" vertical="center"/>
    </xf>
    <xf numFmtId="165" fontId="4" fillId="5" borderId="9" xfId="0" applyNumberFormat="1" applyFont="1" applyFill="1" applyBorder="1" applyAlignment="1">
      <alignment horizontal="center" vertical="center"/>
    </xf>
    <xf numFmtId="164" fontId="4" fillId="6" borderId="18" xfId="0" applyNumberFormat="1" applyFont="1" applyFill="1" applyBorder="1" applyAlignment="1">
      <alignment horizontal="center" vertical="center"/>
    </xf>
    <xf numFmtId="164" fontId="4" fillId="6" borderId="19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15" fillId="2" borderId="17" xfId="0" applyFont="1" applyFill="1" applyBorder="1" applyAlignment="1">
      <alignment vertical="center"/>
    </xf>
    <xf numFmtId="0" fontId="5" fillId="2" borderId="29" xfId="0" applyFont="1" applyFill="1" applyBorder="1" applyAlignment="1">
      <alignment horizontal="center" vertical="center"/>
    </xf>
    <xf numFmtId="164" fontId="15" fillId="0" borderId="30" xfId="0" applyNumberFormat="1" applyFont="1" applyBorder="1" applyAlignment="1">
      <alignment horizontal="center" vertical="center"/>
    </xf>
    <xf numFmtId="164" fontId="15" fillId="0" borderId="31" xfId="0" applyNumberFormat="1" applyFont="1" applyBorder="1" applyAlignment="1">
      <alignment horizontal="center" vertical="center"/>
    </xf>
    <xf numFmtId="9" fontId="4" fillId="5" borderId="9" xfId="0" applyNumberFormat="1" applyFont="1" applyFill="1" applyBorder="1" applyAlignment="1">
      <alignment horizontal="center" vertical="center"/>
    </xf>
    <xf numFmtId="164" fontId="4" fillId="6" borderId="17" xfId="0" applyNumberFormat="1" applyFont="1" applyFill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" fillId="5" borderId="9" xfId="0" applyFont="1" applyFill="1" applyBorder="1" applyAlignment="1">
      <alignment vertical="center"/>
    </xf>
    <xf numFmtId="164" fontId="1" fillId="6" borderId="17" xfId="0" applyNumberFormat="1" applyFont="1" applyFill="1" applyBorder="1" applyAlignment="1">
      <alignment vertical="center"/>
    </xf>
    <xf numFmtId="164" fontId="1" fillId="6" borderId="19" xfId="0" applyNumberFormat="1" applyFont="1" applyFill="1" applyBorder="1" applyAlignment="1">
      <alignment vertical="center"/>
    </xf>
    <xf numFmtId="0" fontId="16" fillId="5" borderId="8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 wrapText="1"/>
    </xf>
    <xf numFmtId="164" fontId="17" fillId="5" borderId="15" xfId="0" applyNumberFormat="1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164" fontId="11" fillId="6" borderId="8" xfId="0" applyNumberFormat="1" applyFont="1" applyFill="1" applyBorder="1" applyAlignment="1">
      <alignment horizontal="center" vertical="center" wrapText="1"/>
    </xf>
    <xf numFmtId="164" fontId="11" fillId="6" borderId="33" xfId="0" applyNumberFormat="1" applyFont="1" applyFill="1" applyBorder="1" applyAlignment="1">
      <alignment horizontal="center" vertical="center" wrapText="1"/>
    </xf>
    <xf numFmtId="164" fontId="8" fillId="6" borderId="34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5" borderId="35" xfId="0" applyFont="1" applyFill="1" applyBorder="1" applyAlignment="1">
      <alignment vertical="center"/>
    </xf>
    <xf numFmtId="164" fontId="9" fillId="5" borderId="36" xfId="0" applyNumberFormat="1" applyFont="1" applyFill="1" applyBorder="1" applyAlignment="1">
      <alignment horizontal="center" vertical="center"/>
    </xf>
    <xf numFmtId="164" fontId="5" fillId="5" borderId="36" xfId="0" applyNumberFormat="1" applyFont="1" applyFill="1" applyBorder="1" applyAlignment="1">
      <alignment horizontal="center" vertical="center"/>
    </xf>
    <xf numFmtId="9" fontId="8" fillId="5" borderId="37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5" fillId="0" borderId="28" xfId="0" applyNumberFormat="1" applyFont="1" applyBorder="1" applyAlignment="1">
      <alignment vertical="center"/>
    </xf>
    <xf numFmtId="164" fontId="5" fillId="0" borderId="31" xfId="0" applyNumberFormat="1" applyFont="1" applyBorder="1" applyAlignment="1">
      <alignment vertical="center"/>
    </xf>
    <xf numFmtId="164" fontId="5" fillId="0" borderId="4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8" borderId="8" xfId="0" applyFont="1" applyFill="1" applyBorder="1" applyAlignment="1">
      <alignment vertical="center"/>
    </xf>
    <xf numFmtId="164" fontId="5" fillId="8" borderId="16" xfId="0" applyNumberFormat="1" applyFont="1" applyFill="1" applyBorder="1" applyAlignment="1">
      <alignment horizontal="center" vertical="center"/>
    </xf>
    <xf numFmtId="164" fontId="4" fillId="8" borderId="16" xfId="0" applyNumberFormat="1" applyFont="1" applyFill="1" applyBorder="1" applyAlignment="1">
      <alignment horizontal="center" vertical="center"/>
    </xf>
    <xf numFmtId="164" fontId="4" fillId="8" borderId="15" xfId="0" applyNumberFormat="1" applyFont="1" applyFill="1" applyBorder="1" applyAlignment="1">
      <alignment horizontal="center" vertical="center"/>
    </xf>
    <xf numFmtId="164" fontId="1" fillId="6" borderId="8" xfId="0" applyNumberFormat="1" applyFont="1" applyFill="1" applyBorder="1" applyAlignment="1">
      <alignment horizontal="center" vertical="center"/>
    </xf>
    <xf numFmtId="164" fontId="1" fillId="6" borderId="33" xfId="0" applyNumberFormat="1" applyFont="1" applyFill="1" applyBorder="1" applyAlignment="1">
      <alignment horizontal="center" vertical="center"/>
    </xf>
    <xf numFmtId="164" fontId="1" fillId="6" borderId="42" xfId="0" applyNumberFormat="1" applyFont="1" applyFill="1" applyBorder="1" applyAlignment="1">
      <alignment horizontal="center" vertical="center"/>
    </xf>
    <xf numFmtId="164" fontId="4" fillId="8" borderId="43" xfId="0" applyNumberFormat="1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vertical="center"/>
    </xf>
    <xf numFmtId="164" fontId="5" fillId="0" borderId="45" xfId="0" applyNumberFormat="1" applyFont="1" applyBorder="1" applyAlignment="1">
      <alignment horizontal="center" vertical="center"/>
    </xf>
    <xf numFmtId="164" fontId="15" fillId="0" borderId="45" xfId="0" applyNumberFormat="1" applyFont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6" borderId="46" xfId="0" applyNumberFormat="1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vertical="center"/>
    </xf>
    <xf numFmtId="164" fontId="5" fillId="0" borderId="30" xfId="0" applyNumberFormat="1" applyFont="1" applyBorder="1" applyAlignment="1">
      <alignment horizontal="center" vertical="center"/>
    </xf>
    <xf numFmtId="0" fontId="1" fillId="2" borderId="48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1" fillId="8" borderId="8" xfId="0" applyFont="1" applyFill="1" applyBorder="1" applyAlignment="1">
      <alignment vertical="center"/>
    </xf>
    <xf numFmtId="164" fontId="9" fillId="8" borderId="16" xfId="0" applyNumberFormat="1" applyFont="1" applyFill="1" applyBorder="1" applyAlignment="1">
      <alignment horizontal="center" wrapText="1"/>
    </xf>
    <xf numFmtId="164" fontId="17" fillId="8" borderId="16" xfId="0" applyNumberFormat="1" applyFont="1" applyFill="1" applyBorder="1" applyAlignment="1">
      <alignment horizontal="center" wrapText="1"/>
    </xf>
    <xf numFmtId="0" fontId="4" fillId="8" borderId="16" xfId="0" applyFont="1" applyFill="1" applyBorder="1" applyAlignment="1">
      <alignment horizontal="center" vertical="center" wrapText="1"/>
    </xf>
    <xf numFmtId="0" fontId="1" fillId="8" borderId="32" xfId="0" applyFont="1" applyFill="1" applyBorder="1" applyAlignment="1">
      <alignment horizontal="center" vertical="center" wrapText="1"/>
    </xf>
    <xf numFmtId="164" fontId="1" fillId="6" borderId="8" xfId="0" applyNumberFormat="1" applyFont="1" applyFill="1" applyBorder="1" applyAlignment="1">
      <alignment horizontal="center" vertical="center" wrapText="1"/>
    </xf>
    <xf numFmtId="164" fontId="1" fillId="6" borderId="33" xfId="0" applyNumberFormat="1" applyFont="1" applyFill="1" applyBorder="1" applyAlignment="1">
      <alignment horizontal="center" vertical="center" wrapText="1"/>
    </xf>
    <xf numFmtId="164" fontId="4" fillId="6" borderId="42" xfId="0" applyNumberFormat="1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vertical="center"/>
    </xf>
    <xf numFmtId="164" fontId="9" fillId="8" borderId="36" xfId="0" applyNumberFormat="1" applyFont="1" applyFill="1" applyBorder="1" applyAlignment="1">
      <alignment horizontal="center" vertical="center"/>
    </xf>
    <xf numFmtId="164" fontId="5" fillId="8" borderId="36" xfId="0" applyNumberFormat="1" applyFont="1" applyFill="1" applyBorder="1" applyAlignment="1">
      <alignment horizontal="center" vertical="center"/>
    </xf>
    <xf numFmtId="164" fontId="1" fillId="8" borderId="49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" fillId="6" borderId="8" xfId="0" applyFont="1" applyFill="1" applyBorder="1" applyAlignment="1">
      <alignment vertical="center"/>
    </xf>
    <xf numFmtId="0" fontId="1" fillId="6" borderId="15" xfId="0" applyFont="1" applyFill="1" applyBorder="1" applyAlignment="1">
      <alignment vertical="center"/>
    </xf>
    <xf numFmtId="0" fontId="1" fillId="6" borderId="34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6" borderId="35" xfId="0" applyFont="1" applyFill="1" applyBorder="1" applyAlignment="1">
      <alignment vertical="center"/>
    </xf>
    <xf numFmtId="0" fontId="1" fillId="6" borderId="37" xfId="0" applyFont="1" applyFill="1" applyBorder="1" applyAlignment="1">
      <alignment vertical="center"/>
    </xf>
    <xf numFmtId="0" fontId="1" fillId="6" borderId="51" xfId="0" applyFont="1" applyFill="1" applyBorder="1" applyAlignment="1">
      <alignment vertical="center"/>
    </xf>
    <xf numFmtId="0" fontId="23" fillId="0" borderId="0" xfId="0" applyFont="1"/>
    <xf numFmtId="0" fontId="19" fillId="0" borderId="0" xfId="0" applyFont="1"/>
    <xf numFmtId="0" fontId="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/>
    <xf numFmtId="0" fontId="3" fillId="0" borderId="0" xfId="0" applyFont="1" applyAlignment="1">
      <alignment wrapText="1"/>
    </xf>
    <xf numFmtId="164" fontId="29" fillId="0" borderId="28" xfId="0" applyNumberFormat="1" applyFont="1" applyBorder="1" applyAlignment="1">
      <alignment horizontal="center" vertical="center"/>
    </xf>
    <xf numFmtId="0" fontId="14" fillId="0" borderId="0" xfId="0" applyFont="1"/>
    <xf numFmtId="164" fontId="17" fillId="0" borderId="31" xfId="0" applyNumberFormat="1" applyFont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164" fontId="5" fillId="0" borderId="63" xfId="0" applyNumberFormat="1" applyFont="1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/>
    </xf>
    <xf numFmtId="0" fontId="31" fillId="5" borderId="16" xfId="0" applyFont="1" applyFill="1" applyBorder="1" applyAlignment="1">
      <alignment horizontal="center" vertical="center" wrapText="1"/>
    </xf>
    <xf numFmtId="164" fontId="32" fillId="5" borderId="15" xfId="0" applyNumberFormat="1" applyFont="1" applyFill="1" applyBorder="1" applyAlignment="1">
      <alignment horizontal="center" vertical="center" wrapText="1"/>
    </xf>
    <xf numFmtId="0" fontId="33" fillId="5" borderId="32" xfId="0" applyFont="1" applyFill="1" applyBorder="1" applyAlignment="1">
      <alignment horizontal="center" vertical="center" wrapText="1"/>
    </xf>
    <xf numFmtId="0" fontId="34" fillId="5" borderId="32" xfId="0" applyFont="1" applyFill="1" applyBorder="1" applyAlignment="1">
      <alignment horizontal="center" vertical="center" wrapText="1"/>
    </xf>
    <xf numFmtId="164" fontId="34" fillId="6" borderId="8" xfId="0" applyNumberFormat="1" applyFont="1" applyFill="1" applyBorder="1" applyAlignment="1">
      <alignment horizontal="center" vertical="center" wrapText="1"/>
    </xf>
    <xf numFmtId="164" fontId="34" fillId="6" borderId="33" xfId="0" applyNumberFormat="1" applyFont="1" applyFill="1" applyBorder="1" applyAlignment="1">
      <alignment horizontal="center" vertical="center" wrapText="1"/>
    </xf>
    <xf numFmtId="164" fontId="34" fillId="6" borderId="34" xfId="0" applyNumberFormat="1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5" fillId="8" borderId="8" xfId="0" applyFont="1" applyFill="1" applyBorder="1" applyAlignment="1">
      <alignment horizontal="center" vertical="center"/>
    </xf>
    <xf numFmtId="164" fontId="31" fillId="8" borderId="16" xfId="0" applyNumberFormat="1" applyFont="1" applyFill="1" applyBorder="1" applyAlignment="1">
      <alignment horizontal="center" wrapText="1"/>
    </xf>
    <xf numFmtId="164" fontId="32" fillId="8" borderId="16" xfId="0" applyNumberFormat="1" applyFont="1" applyFill="1" applyBorder="1" applyAlignment="1">
      <alignment horizontal="center" wrapText="1"/>
    </xf>
    <xf numFmtId="0" fontId="33" fillId="8" borderId="16" xfId="0" applyFont="1" applyFill="1" applyBorder="1" applyAlignment="1">
      <alignment horizontal="center" vertical="center" wrapText="1"/>
    </xf>
    <xf numFmtId="0" fontId="30" fillId="8" borderId="32" xfId="0" applyFont="1" applyFill="1" applyBorder="1" applyAlignment="1">
      <alignment horizontal="center" vertical="center" wrapText="1"/>
    </xf>
    <xf numFmtId="164" fontId="30" fillId="6" borderId="8" xfId="0" applyNumberFormat="1" applyFont="1" applyFill="1" applyBorder="1" applyAlignment="1">
      <alignment horizontal="center" vertical="center" wrapText="1"/>
    </xf>
    <xf numFmtId="164" fontId="30" fillId="6" borderId="33" xfId="0" applyNumberFormat="1" applyFont="1" applyFill="1" applyBorder="1" applyAlignment="1">
      <alignment horizontal="center" vertical="center" wrapText="1"/>
    </xf>
    <xf numFmtId="164" fontId="30" fillId="6" borderId="42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164" fontId="5" fillId="5" borderId="9" xfId="0" applyNumberFormat="1" applyFont="1" applyFill="1" applyBorder="1" applyAlignment="1">
      <alignment horizontal="center" vertical="center"/>
    </xf>
    <xf numFmtId="164" fontId="4" fillId="5" borderId="72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73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74" xfId="0" applyFont="1" applyFill="1" applyBorder="1" applyAlignment="1">
      <alignment horizontal="center" vertical="center"/>
    </xf>
    <xf numFmtId="0" fontId="4" fillId="5" borderId="7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right" vertical="center"/>
    </xf>
    <xf numFmtId="0" fontId="8" fillId="5" borderId="15" xfId="0" applyFont="1" applyFill="1" applyBorder="1" applyAlignment="1">
      <alignment horizontal="left" vertical="center" wrapText="1"/>
    </xf>
    <xf numFmtId="0" fontId="8" fillId="5" borderId="76" xfId="0" applyFont="1" applyFill="1" applyBorder="1" applyAlignment="1">
      <alignment horizontal="center" vertical="center" wrapText="1"/>
    </xf>
    <xf numFmtId="164" fontId="4" fillId="6" borderId="37" xfId="0" applyNumberFormat="1" applyFont="1" applyFill="1" applyBorder="1" applyAlignment="1">
      <alignment horizontal="center" vertical="center" wrapText="1"/>
    </xf>
    <xf numFmtId="164" fontId="4" fillId="6" borderId="15" xfId="0" applyNumberFormat="1" applyFont="1" applyFill="1" applyBorder="1" applyAlignment="1">
      <alignment horizontal="center" vertical="center" wrapText="1"/>
    </xf>
    <xf numFmtId="164" fontId="4" fillId="6" borderId="76" xfId="0" applyNumberFormat="1" applyFont="1" applyFill="1" applyBorder="1" applyAlignment="1">
      <alignment horizontal="center" vertical="center" wrapText="1"/>
    </xf>
    <xf numFmtId="164" fontId="4" fillId="6" borderId="77" xfId="0" applyNumberFormat="1" applyFont="1" applyFill="1" applyBorder="1" applyAlignment="1">
      <alignment horizontal="center" vertical="center" wrapText="1"/>
    </xf>
    <xf numFmtId="164" fontId="4" fillId="6" borderId="78" xfId="0" applyNumberFormat="1" applyFont="1" applyFill="1" applyBorder="1" applyAlignment="1">
      <alignment horizontal="center" vertical="center" wrapText="1"/>
    </xf>
    <xf numFmtId="164" fontId="4" fillId="6" borderId="79" xfId="0" applyNumberFormat="1" applyFont="1" applyFill="1" applyBorder="1" applyAlignment="1">
      <alignment horizontal="center" vertical="center" wrapText="1"/>
    </xf>
    <xf numFmtId="164" fontId="4" fillId="6" borderId="9" xfId="0" applyNumberFormat="1" applyFont="1" applyFill="1" applyBorder="1" applyAlignment="1">
      <alignment horizontal="center" vertical="center" wrapText="1"/>
    </xf>
    <xf numFmtId="164" fontId="4" fillId="6" borderId="34" xfId="0" applyNumberFormat="1" applyFont="1" applyFill="1" applyBorder="1" applyAlignment="1">
      <alignment horizontal="center" vertical="center" wrapText="1"/>
    </xf>
    <xf numFmtId="0" fontId="9" fillId="2" borderId="80" xfId="0" applyFont="1" applyFill="1" applyBorder="1" applyAlignment="1">
      <alignment vertical="center"/>
    </xf>
    <xf numFmtId="0" fontId="10" fillId="5" borderId="9" xfId="0" applyFont="1" applyFill="1" applyBorder="1" applyAlignment="1">
      <alignment horizontal="right" vertical="center"/>
    </xf>
    <xf numFmtId="0" fontId="10" fillId="5" borderId="81" xfId="0" applyFont="1" applyFill="1" applyBorder="1" applyAlignment="1">
      <alignment horizontal="right" vertical="center"/>
    </xf>
    <xf numFmtId="164" fontId="5" fillId="7" borderId="82" xfId="0" applyNumberFormat="1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right" vertical="center"/>
    </xf>
    <xf numFmtId="0" fontId="1" fillId="5" borderId="81" xfId="0" applyFont="1" applyFill="1" applyBorder="1" applyAlignment="1">
      <alignment horizontal="center" vertical="center"/>
    </xf>
    <xf numFmtId="165" fontId="5" fillId="0" borderId="83" xfId="0" applyNumberFormat="1" applyFont="1" applyBorder="1" applyAlignment="1">
      <alignment horizontal="left" vertical="center"/>
    </xf>
    <xf numFmtId="164" fontId="36" fillId="0" borderId="84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6" borderId="9" xfId="0" applyNumberFormat="1" applyFont="1" applyFill="1" applyBorder="1" applyAlignment="1">
      <alignment horizontal="center" vertical="center"/>
    </xf>
    <xf numFmtId="164" fontId="5" fillId="6" borderId="85" xfId="0" applyNumberFormat="1" applyFont="1" applyFill="1" applyBorder="1" applyAlignment="1">
      <alignment horizontal="center" vertical="center"/>
    </xf>
    <xf numFmtId="164" fontId="10" fillId="6" borderId="86" xfId="0" applyNumberFormat="1" applyFont="1" applyFill="1" applyBorder="1" applyAlignment="1">
      <alignment horizontal="right" vertical="center"/>
    </xf>
    <xf numFmtId="165" fontId="5" fillId="0" borderId="87" xfId="0" applyNumberFormat="1" applyFont="1" applyBorder="1" applyAlignment="1">
      <alignment horizontal="left" vertical="center"/>
    </xf>
    <xf numFmtId="164" fontId="5" fillId="0" borderId="88" xfId="0" applyNumberFormat="1" applyFont="1" applyBorder="1" applyAlignment="1">
      <alignment horizontal="center" vertical="center"/>
    </xf>
    <xf numFmtId="0" fontId="11" fillId="5" borderId="29" xfId="0" applyFont="1" applyFill="1" applyBorder="1" applyAlignment="1">
      <alignment horizontal="right" vertical="center"/>
    </xf>
    <xf numFmtId="0" fontId="11" fillId="5" borderId="81" xfId="0" applyFont="1" applyFill="1" applyBorder="1" applyAlignment="1">
      <alignment horizontal="right" vertical="center"/>
    </xf>
    <xf numFmtId="164" fontId="4" fillId="2" borderId="81" xfId="0" applyNumberFormat="1" applyFont="1" applyFill="1" applyBorder="1" applyAlignment="1">
      <alignment horizontal="center" vertical="center"/>
    </xf>
    <xf numFmtId="164" fontId="5" fillId="2" borderId="72" xfId="0" applyNumberFormat="1" applyFont="1" applyFill="1" applyBorder="1" applyAlignment="1">
      <alignment horizontal="center" vertical="center"/>
    </xf>
    <xf numFmtId="0" fontId="1" fillId="5" borderId="89" xfId="0" applyFont="1" applyFill="1" applyBorder="1" applyAlignment="1">
      <alignment horizontal="center" vertical="center"/>
    </xf>
    <xf numFmtId="164" fontId="1" fillId="6" borderId="9" xfId="0" applyNumberFormat="1" applyFont="1" applyFill="1" applyBorder="1" applyAlignment="1">
      <alignment horizontal="center" vertical="center"/>
    </xf>
    <xf numFmtId="164" fontId="1" fillId="6" borderId="85" xfId="0" applyNumberFormat="1" applyFont="1" applyFill="1" applyBorder="1" applyAlignment="1">
      <alignment horizontal="center" vertical="center"/>
    </xf>
    <xf numFmtId="164" fontId="1" fillId="6" borderId="90" xfId="0" applyNumberFormat="1" applyFont="1" applyFill="1" applyBorder="1" applyAlignment="1">
      <alignment horizontal="center" vertical="center"/>
    </xf>
    <xf numFmtId="164" fontId="1" fillId="6" borderId="91" xfId="0" applyNumberFormat="1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/>
    </xf>
    <xf numFmtId="164" fontId="1" fillId="6" borderId="92" xfId="0" applyNumberFormat="1" applyFont="1" applyFill="1" applyBorder="1" applyAlignment="1">
      <alignment horizontal="center" vertical="center"/>
    </xf>
    <xf numFmtId="164" fontId="1" fillId="6" borderId="93" xfId="0" applyNumberFormat="1" applyFont="1" applyFill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9" fontId="11" fillId="5" borderId="27" xfId="0" applyNumberFormat="1" applyFont="1" applyFill="1" applyBorder="1" applyAlignment="1">
      <alignment horizontal="right" vertical="center"/>
    </xf>
    <xf numFmtId="165" fontId="4" fillId="0" borderId="83" xfId="0" applyNumberFormat="1" applyFont="1" applyBorder="1" applyAlignment="1">
      <alignment horizontal="left" vertical="center"/>
    </xf>
    <xf numFmtId="164" fontId="36" fillId="0" borderId="94" xfId="0" applyNumberFormat="1" applyFont="1" applyBorder="1" applyAlignment="1">
      <alignment horizontal="center" vertical="center"/>
    </xf>
    <xf numFmtId="164" fontId="12" fillId="0" borderId="95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2" fillId="0" borderId="96" xfId="0" applyNumberFormat="1" applyFont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right" vertical="center"/>
    </xf>
    <xf numFmtId="165" fontId="4" fillId="0" borderId="97" xfId="0" applyNumberFormat="1" applyFont="1" applyBorder="1" applyAlignment="1">
      <alignment horizontal="left" vertical="center"/>
    </xf>
    <xf numFmtId="164" fontId="1" fillId="0" borderId="88" xfId="0" applyNumberFormat="1" applyFont="1" applyBorder="1" applyAlignment="1">
      <alignment horizontal="center" vertical="center"/>
    </xf>
    <xf numFmtId="0" fontId="1" fillId="5" borderId="98" xfId="0" applyFont="1" applyFill="1" applyBorder="1" applyAlignment="1">
      <alignment horizontal="center" vertical="center"/>
    </xf>
    <xf numFmtId="0" fontId="1" fillId="5" borderId="99" xfId="0" applyFont="1" applyFill="1" applyBorder="1" applyAlignment="1">
      <alignment horizontal="center" vertical="center"/>
    </xf>
    <xf numFmtId="9" fontId="11" fillId="5" borderId="81" xfId="0" applyNumberFormat="1" applyFont="1" applyFill="1" applyBorder="1" applyAlignment="1">
      <alignment horizontal="right" vertical="center"/>
    </xf>
    <xf numFmtId="165" fontId="4" fillId="5" borderId="85" xfId="0" applyNumberFormat="1" applyFont="1" applyFill="1" applyBorder="1" applyAlignment="1">
      <alignment horizontal="center" vertical="center"/>
    </xf>
    <xf numFmtId="164" fontId="4" fillId="6" borderId="91" xfId="0" applyNumberFormat="1" applyFont="1" applyFill="1" applyBorder="1" applyAlignment="1">
      <alignment horizontal="center" vertical="center"/>
    </xf>
    <xf numFmtId="164" fontId="4" fillId="6" borderId="85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164" fontId="12" fillId="0" borderId="100" xfId="0" applyNumberFormat="1" applyFont="1" applyBorder="1" applyAlignment="1">
      <alignment horizontal="center" vertical="center"/>
    </xf>
    <xf numFmtId="164" fontId="13" fillId="2" borderId="101" xfId="0" applyNumberFormat="1" applyFont="1" applyFill="1" applyBorder="1" applyAlignment="1">
      <alignment horizontal="center" vertical="center"/>
    </xf>
    <xf numFmtId="0" fontId="1" fillId="5" borderId="85" xfId="0" applyFont="1" applyFill="1" applyBorder="1" applyAlignment="1">
      <alignment horizontal="center" vertical="center"/>
    </xf>
    <xf numFmtId="164" fontId="1" fillId="6" borderId="102" xfId="0" applyNumberFormat="1" applyFont="1" applyFill="1" applyBorder="1" applyAlignment="1">
      <alignment horizontal="center" vertical="center"/>
    </xf>
    <xf numFmtId="164" fontId="1" fillId="6" borderId="103" xfId="0" applyNumberFormat="1" applyFont="1" applyFill="1" applyBorder="1" applyAlignment="1">
      <alignment horizontal="center" vertical="center"/>
    </xf>
    <xf numFmtId="0" fontId="5" fillId="2" borderId="104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right" vertical="center"/>
    </xf>
    <xf numFmtId="9" fontId="4" fillId="0" borderId="83" xfId="0" applyNumberFormat="1" applyFont="1" applyBorder="1" applyAlignment="1">
      <alignment horizontal="left" vertical="center"/>
    </xf>
    <xf numFmtId="164" fontId="1" fillId="6" borderId="105" xfId="0" applyNumberFormat="1" applyFont="1" applyFill="1" applyBorder="1" applyAlignment="1">
      <alignment horizontal="center" vertical="center"/>
    </xf>
    <xf numFmtId="9" fontId="4" fillId="0" borderId="97" xfId="0" applyNumberFormat="1" applyFont="1" applyBorder="1" applyAlignment="1">
      <alignment horizontal="left" vertical="center"/>
    </xf>
    <xf numFmtId="164" fontId="1" fillId="0" borderId="106" xfId="0" applyNumberFormat="1" applyFont="1" applyBorder="1" applyAlignment="1">
      <alignment horizontal="center" vertical="center"/>
    </xf>
    <xf numFmtId="0" fontId="1" fillId="5" borderId="98" xfId="0" applyFont="1" applyFill="1" applyBorder="1" applyAlignment="1">
      <alignment vertical="center"/>
    </xf>
    <xf numFmtId="9" fontId="4" fillId="5" borderId="85" xfId="0" applyNumberFormat="1" applyFont="1" applyFill="1" applyBorder="1" applyAlignment="1">
      <alignment horizontal="center" vertical="center"/>
    </xf>
    <xf numFmtId="0" fontId="1" fillId="5" borderId="81" xfId="0" applyFont="1" applyFill="1" applyBorder="1" applyAlignment="1">
      <alignment vertical="center"/>
    </xf>
    <xf numFmtId="0" fontId="1" fillId="5" borderId="85" xfId="0" applyFont="1" applyFill="1" applyBorder="1" applyAlignment="1">
      <alignment vertical="center"/>
    </xf>
    <xf numFmtId="164" fontId="1" fillId="6" borderId="9" xfId="0" applyNumberFormat="1" applyFont="1" applyFill="1" applyBorder="1" applyAlignment="1">
      <alignment vertical="center"/>
    </xf>
    <xf numFmtId="164" fontId="1" fillId="6" borderId="85" xfId="0" applyNumberFormat="1" applyFont="1" applyFill="1" applyBorder="1" applyAlignment="1">
      <alignment vertical="center"/>
    </xf>
    <xf numFmtId="164" fontId="11" fillId="6" borderId="9" xfId="0" applyNumberFormat="1" applyFont="1" applyFill="1" applyBorder="1" applyAlignment="1">
      <alignment vertical="center"/>
    </xf>
    <xf numFmtId="0" fontId="1" fillId="5" borderId="107" xfId="0" applyFont="1" applyFill="1" applyBorder="1" applyAlignment="1">
      <alignment vertical="center"/>
    </xf>
    <xf numFmtId="0" fontId="1" fillId="5" borderId="37" xfId="0" applyFont="1" applyFill="1" applyBorder="1" applyAlignment="1">
      <alignment vertical="center"/>
    </xf>
    <xf numFmtId="164" fontId="1" fillId="6" borderId="77" xfId="0" applyNumberFormat="1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top" wrapText="1"/>
    </xf>
    <xf numFmtId="164" fontId="17" fillId="5" borderId="15" xfId="0" applyNumberFormat="1" applyFont="1" applyFill="1" applyBorder="1" applyAlignment="1">
      <alignment horizontal="center" vertical="top" wrapText="1"/>
    </xf>
    <xf numFmtId="0" fontId="4" fillId="5" borderId="15" xfId="0" applyFont="1" applyFill="1" applyBorder="1" applyAlignment="1">
      <alignment horizontal="center" vertical="top" wrapText="1"/>
    </xf>
    <xf numFmtId="164" fontId="34" fillId="6" borderId="15" xfId="0" applyNumberFormat="1" applyFont="1" applyFill="1" applyBorder="1" applyAlignment="1">
      <alignment horizontal="center" vertical="center" wrapText="1"/>
    </xf>
    <xf numFmtId="164" fontId="34" fillId="6" borderId="78" xfId="0" applyNumberFormat="1" applyFont="1" applyFill="1" applyBorder="1" applyAlignment="1">
      <alignment horizontal="center" vertical="center" wrapText="1"/>
    </xf>
    <xf numFmtId="164" fontId="37" fillId="6" borderId="34" xfId="0" applyNumberFormat="1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/>
    </xf>
    <xf numFmtId="164" fontId="5" fillId="5" borderId="49" xfId="0" applyNumberFormat="1" applyFont="1" applyFill="1" applyBorder="1" applyAlignment="1">
      <alignment horizontal="center" vertical="center"/>
    </xf>
    <xf numFmtId="9" fontId="4" fillId="5" borderId="37" xfId="0" applyNumberFormat="1" applyFont="1" applyFill="1" applyBorder="1" applyAlignment="1">
      <alignment horizontal="center" vertical="top" wrapText="1"/>
    </xf>
    <xf numFmtId="164" fontId="4" fillId="5" borderId="37" xfId="0" applyNumberFormat="1" applyFont="1" applyFill="1" applyBorder="1" applyAlignment="1">
      <alignment horizontal="center" vertical="top" wrapText="1"/>
    </xf>
    <xf numFmtId="164" fontId="11" fillId="6" borderId="37" xfId="0" applyNumberFormat="1" applyFont="1" applyFill="1" applyBorder="1" applyAlignment="1">
      <alignment horizontal="center" vertical="center"/>
    </xf>
    <xf numFmtId="164" fontId="4" fillId="5" borderId="112" xfId="0" applyNumberFormat="1" applyFont="1" applyFill="1" applyBorder="1" applyAlignment="1">
      <alignment horizontal="center" vertical="top" wrapText="1"/>
    </xf>
    <xf numFmtId="164" fontId="5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/>
    <xf numFmtId="0" fontId="3" fillId="0" borderId="113" xfId="0" applyFont="1" applyBorder="1"/>
    <xf numFmtId="164" fontId="5" fillId="8" borderId="72" xfId="0" applyNumberFormat="1" applyFont="1" applyFill="1" applyBorder="1" applyAlignment="1">
      <alignment horizontal="center" vertical="center"/>
    </xf>
    <xf numFmtId="164" fontId="4" fillId="8" borderId="114" xfId="0" applyNumberFormat="1" applyFont="1" applyFill="1" applyBorder="1" applyAlignment="1">
      <alignment horizontal="center" vertical="center"/>
    </xf>
    <xf numFmtId="164" fontId="4" fillId="8" borderId="74" xfId="0" applyNumberFormat="1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 wrapText="1"/>
    </xf>
    <xf numFmtId="0" fontId="11" fillId="8" borderId="34" xfId="0" applyFont="1" applyFill="1" applyBorder="1" applyAlignment="1">
      <alignment horizontal="center" vertical="center" wrapText="1"/>
    </xf>
    <xf numFmtId="164" fontId="1" fillId="6" borderId="115" xfId="0" applyNumberFormat="1" applyFont="1" applyFill="1" applyBorder="1" applyAlignment="1">
      <alignment horizontal="center" vertical="center"/>
    </xf>
    <xf numFmtId="164" fontId="1" fillId="6" borderId="15" xfId="0" applyNumberFormat="1" applyFont="1" applyFill="1" applyBorder="1" applyAlignment="1">
      <alignment horizontal="center" vertical="center"/>
    </xf>
    <xf numFmtId="164" fontId="1" fillId="6" borderId="116" xfId="0" applyNumberFormat="1" applyFont="1" applyFill="1" applyBorder="1" applyAlignment="1">
      <alignment horizontal="center" vertical="center"/>
    </xf>
    <xf numFmtId="164" fontId="1" fillId="6" borderId="76" xfId="0" applyNumberFormat="1" applyFont="1" applyFill="1" applyBorder="1" applyAlignment="1">
      <alignment horizontal="center" vertical="center"/>
    </xf>
    <xf numFmtId="164" fontId="1" fillId="6" borderId="34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164" fontId="36" fillId="8" borderId="81" xfId="0" applyNumberFormat="1" applyFont="1" applyFill="1" applyBorder="1" applyAlignment="1">
      <alignment horizontal="center" vertical="center"/>
    </xf>
    <xf numFmtId="0" fontId="36" fillId="8" borderId="9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right" vertical="center" wrapText="1"/>
    </xf>
    <xf numFmtId="9" fontId="5" fillId="0" borderId="83" xfId="0" applyNumberFormat="1" applyFont="1" applyBorder="1" applyAlignment="1">
      <alignment horizontal="center" vertical="center"/>
    </xf>
    <xf numFmtId="164" fontId="4" fillId="0" borderId="41" xfId="0" applyNumberFormat="1" applyFont="1" applyBorder="1" applyAlignment="1">
      <alignment horizontal="center" vertical="center" wrapText="1"/>
    </xf>
    <xf numFmtId="164" fontId="1" fillId="0" borderId="117" xfId="0" applyNumberFormat="1" applyFont="1" applyBorder="1" applyAlignment="1">
      <alignment horizontal="center" vertical="center"/>
    </xf>
    <xf numFmtId="164" fontId="1" fillId="0" borderId="95" xfId="0" applyNumberFormat="1" applyFont="1" applyBorder="1" applyAlignment="1">
      <alignment horizontal="center" vertical="center"/>
    </xf>
    <xf numFmtId="164" fontId="1" fillId="0" borderId="118" xfId="0" applyNumberFormat="1" applyFont="1" applyBorder="1" applyAlignment="1">
      <alignment horizontal="center" vertical="center"/>
    </xf>
    <xf numFmtId="9" fontId="4" fillId="8" borderId="9" xfId="0" applyNumberFormat="1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164" fontId="5" fillId="0" borderId="119" xfId="0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 wrapText="1"/>
    </xf>
    <xf numFmtId="9" fontId="1" fillId="8" borderId="9" xfId="0" applyNumberFormat="1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40" fillId="8" borderId="9" xfId="0" applyFont="1" applyFill="1" applyBorder="1"/>
    <xf numFmtId="9" fontId="11" fillId="8" borderId="9" xfId="0" applyNumberFormat="1" applyFont="1" applyFill="1" applyBorder="1" applyAlignment="1">
      <alignment horizontal="center"/>
    </xf>
    <xf numFmtId="0" fontId="3" fillId="8" borderId="19" xfId="0" applyFont="1" applyFill="1" applyBorder="1"/>
    <xf numFmtId="9" fontId="4" fillId="0" borderId="83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0" fontId="9" fillId="2" borderId="17" xfId="0" applyFont="1" applyFill="1" applyBorder="1" applyAlignment="1">
      <alignment vertical="center"/>
    </xf>
    <xf numFmtId="164" fontId="5" fillId="0" borderId="120" xfId="0" applyNumberFormat="1" applyFont="1" applyBorder="1" applyAlignment="1">
      <alignment horizontal="center" vertical="center"/>
    </xf>
    <xf numFmtId="164" fontId="15" fillId="0" borderId="121" xfId="0" applyNumberFormat="1" applyFont="1" applyBorder="1" applyAlignment="1">
      <alignment horizontal="center" vertical="center"/>
    </xf>
    <xf numFmtId="0" fontId="4" fillId="8" borderId="37" xfId="0" applyFont="1" applyFill="1" applyBorder="1" applyAlignment="1">
      <alignment horizontal="center" vertical="center"/>
    </xf>
    <xf numFmtId="164" fontId="36" fillId="8" borderId="107" xfId="0" applyNumberFormat="1" applyFont="1" applyFill="1" applyBorder="1" applyAlignment="1">
      <alignment horizontal="center" vertical="center"/>
    </xf>
    <xf numFmtId="164" fontId="5" fillId="0" borderId="121" xfId="0" applyNumberFormat="1" applyFont="1" applyBorder="1" applyAlignment="1">
      <alignment horizontal="center" vertical="center"/>
    </xf>
    <xf numFmtId="164" fontId="4" fillId="0" borderId="122" xfId="0" applyNumberFormat="1" applyFont="1" applyBorder="1" applyAlignment="1">
      <alignment horizontal="center" vertical="center" wrapText="1"/>
    </xf>
    <xf numFmtId="164" fontId="1" fillId="0" borderId="123" xfId="0" applyNumberFormat="1" applyFont="1" applyBorder="1" applyAlignment="1">
      <alignment horizontal="center" vertical="center"/>
    </xf>
    <xf numFmtId="164" fontId="1" fillId="0" borderId="124" xfId="0" applyNumberFormat="1" applyFont="1" applyBorder="1" applyAlignment="1">
      <alignment horizontal="center" vertical="center"/>
    </xf>
    <xf numFmtId="164" fontId="1" fillId="6" borderId="125" xfId="0" applyNumberFormat="1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164" fontId="9" fillId="8" borderId="27" xfId="0" applyNumberFormat="1" applyFont="1" applyFill="1" applyBorder="1" applyAlignment="1">
      <alignment horizontal="center" vertical="center" wrapText="1"/>
    </xf>
    <xf numFmtId="164" fontId="17" fillId="8" borderId="27" xfId="0" applyNumberFormat="1" applyFont="1" applyFill="1" applyBorder="1" applyAlignment="1">
      <alignment horizontal="center" vertical="center" wrapText="1"/>
    </xf>
    <xf numFmtId="0" fontId="1" fillId="8" borderId="126" xfId="0" applyFont="1" applyFill="1" applyBorder="1" applyAlignment="1">
      <alignment horizontal="center" vertical="center" wrapText="1"/>
    </xf>
    <xf numFmtId="164" fontId="9" fillId="8" borderId="81" xfId="0" applyNumberFormat="1" applyFont="1" applyFill="1" applyBorder="1" applyAlignment="1">
      <alignment horizontal="center" vertical="center" wrapText="1"/>
    </xf>
    <xf numFmtId="0" fontId="1" fillId="8" borderId="127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164" fontId="11" fillId="6" borderId="17" xfId="0" applyNumberFormat="1" applyFont="1" applyFill="1" applyBorder="1" applyAlignment="1">
      <alignment horizontal="center" vertical="center" wrapText="1"/>
    </xf>
    <xf numFmtId="164" fontId="11" fillId="6" borderId="18" xfId="0" applyNumberFormat="1" applyFont="1" applyFill="1" applyBorder="1" applyAlignment="1">
      <alignment horizontal="center" vertical="center" wrapText="1"/>
    </xf>
    <xf numFmtId="164" fontId="11" fillId="6" borderId="9" xfId="0" applyNumberFormat="1" applyFont="1" applyFill="1" applyBorder="1" applyAlignment="1">
      <alignment horizontal="center" vertical="center" wrapText="1"/>
    </xf>
    <xf numFmtId="164" fontId="11" fillId="6" borderId="15" xfId="0" applyNumberFormat="1" applyFont="1" applyFill="1" applyBorder="1" applyAlignment="1">
      <alignment horizontal="center" vertical="center" wrapText="1"/>
    </xf>
    <xf numFmtId="164" fontId="8" fillId="6" borderId="34" xfId="0" applyNumberFormat="1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 wrapText="1"/>
    </xf>
    <xf numFmtId="9" fontId="4" fillId="8" borderId="37" xfId="0" applyNumberFormat="1" applyFont="1" applyFill="1" applyBorder="1" applyAlignment="1">
      <alignment horizontal="center" vertical="center" wrapText="1"/>
    </xf>
    <xf numFmtId="164" fontId="4" fillId="8" borderId="9" xfId="0" applyNumberFormat="1" applyFont="1" applyFill="1" applyBorder="1" applyAlignment="1">
      <alignment horizontal="center" vertical="center" wrapText="1"/>
    </xf>
    <xf numFmtId="164" fontId="4" fillId="6" borderId="128" xfId="0" applyNumberFormat="1" applyFont="1" applyFill="1" applyBorder="1" applyAlignment="1">
      <alignment horizontal="center" vertical="center"/>
    </xf>
    <xf numFmtId="164" fontId="1" fillId="6" borderId="37" xfId="0" applyNumberFormat="1" applyFont="1" applyFill="1" applyBorder="1" applyAlignment="1">
      <alignment horizontal="center" vertical="center"/>
    </xf>
    <xf numFmtId="164" fontId="4" fillId="8" borderId="112" xfId="0" applyNumberFormat="1" applyFont="1" applyFill="1" applyBorder="1" applyAlignment="1">
      <alignment horizontal="center" vertical="center" wrapText="1"/>
    </xf>
    <xf numFmtId="0" fontId="3" fillId="0" borderId="64" xfId="0" applyFont="1" applyBorder="1"/>
    <xf numFmtId="164" fontId="10" fillId="0" borderId="0" xfId="0" applyNumberFormat="1" applyFont="1" applyAlignment="1">
      <alignment vertical="center"/>
    </xf>
    <xf numFmtId="164" fontId="22" fillId="5" borderId="9" xfId="0" applyNumberFormat="1" applyFont="1" applyFill="1" applyBorder="1" applyAlignment="1">
      <alignment vertical="center"/>
    </xf>
    <xf numFmtId="0" fontId="4" fillId="5" borderId="9" xfId="0" applyFont="1" applyFill="1" applyBorder="1" applyAlignment="1">
      <alignment horizontal="center"/>
    </xf>
    <xf numFmtId="0" fontId="7" fillId="0" borderId="0" xfId="0" applyFont="1" applyAlignment="1">
      <alignment vertical="center" wrapText="1"/>
    </xf>
    <xf numFmtId="0" fontId="8" fillId="6" borderId="9" xfId="0" applyFont="1" applyFill="1" applyBorder="1" applyAlignment="1">
      <alignment vertical="center"/>
    </xf>
    <xf numFmtId="0" fontId="8" fillId="6" borderId="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41" fillId="0" borderId="47" xfId="0" applyFont="1" applyBorder="1" applyAlignment="1">
      <alignment vertical="center" wrapText="1"/>
    </xf>
    <xf numFmtId="0" fontId="41" fillId="0" borderId="47" xfId="0" applyFont="1" applyBorder="1" applyAlignment="1">
      <alignment vertical="center"/>
    </xf>
    <xf numFmtId="0" fontId="42" fillId="0" borderId="47" xfId="0" applyFont="1" applyBorder="1" applyAlignment="1">
      <alignment vertical="center"/>
    </xf>
    <xf numFmtId="0" fontId="41" fillId="0" borderId="47" xfId="0" applyFont="1" applyBorder="1"/>
    <xf numFmtId="0" fontId="43" fillId="0" borderId="47" xfId="0" applyFont="1" applyBorder="1" applyAlignment="1">
      <alignment vertical="center"/>
    </xf>
    <xf numFmtId="0" fontId="44" fillId="0" borderId="47" xfId="0" applyFont="1" applyBorder="1" applyAlignment="1">
      <alignment vertical="center"/>
    </xf>
    <xf numFmtId="0" fontId="42" fillId="0" borderId="50" xfId="0" applyFont="1" applyBorder="1" applyAlignment="1">
      <alignment vertical="center"/>
    </xf>
    <xf numFmtId="0" fontId="42" fillId="0" borderId="47" xfId="0" applyFont="1" applyBorder="1" applyAlignment="1">
      <alignment vertical="center" wrapText="1"/>
    </xf>
    <xf numFmtId="0" fontId="43" fillId="0" borderId="25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/>
    <xf numFmtId="0" fontId="41" fillId="0" borderId="0" xfId="0" applyFont="1" applyAlignment="1">
      <alignment vertical="center" wrapText="1"/>
    </xf>
    <xf numFmtId="0" fontId="42" fillId="0" borderId="47" xfId="0" applyFont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 wrapText="1"/>
    </xf>
    <xf numFmtId="0" fontId="6" fillId="0" borderId="59" xfId="0" applyFont="1" applyBorder="1"/>
    <xf numFmtId="0" fontId="1" fillId="5" borderId="52" xfId="0" applyFont="1" applyFill="1" applyBorder="1" applyAlignment="1">
      <alignment horizontal="center" wrapText="1"/>
    </xf>
    <xf numFmtId="0" fontId="6" fillId="0" borderId="54" xfId="0" applyFont="1" applyBorder="1"/>
    <xf numFmtId="0" fontId="6" fillId="0" borderId="60" xfId="0" applyFont="1" applyBorder="1"/>
    <xf numFmtId="0" fontId="6" fillId="0" borderId="61" xfId="0" applyFont="1" applyBorder="1"/>
    <xf numFmtId="0" fontId="1" fillId="5" borderId="52" xfId="0" applyFont="1" applyFill="1" applyBorder="1" applyAlignment="1">
      <alignment horizontal="center" vertical="center" wrapText="1"/>
    </xf>
    <xf numFmtId="164" fontId="5" fillId="5" borderId="52" xfId="0" applyNumberFormat="1" applyFont="1" applyFill="1" applyBorder="1" applyAlignment="1">
      <alignment horizontal="center" vertical="center"/>
    </xf>
    <xf numFmtId="0" fontId="6" fillId="0" borderId="53" xfId="0" applyFont="1" applyBorder="1"/>
    <xf numFmtId="0" fontId="6" fillId="0" borderId="62" xfId="0" applyFont="1" applyBorder="1"/>
    <xf numFmtId="0" fontId="9" fillId="5" borderId="58" xfId="0" applyFont="1" applyFill="1" applyBorder="1" applyAlignment="1">
      <alignment horizontal="center" vertical="center"/>
    </xf>
    <xf numFmtId="0" fontId="9" fillId="5" borderId="52" xfId="0" applyFont="1" applyFill="1" applyBorder="1" applyAlignment="1">
      <alignment horizontal="center" vertical="center" wrapText="1"/>
    </xf>
    <xf numFmtId="164" fontId="22" fillId="5" borderId="55" xfId="0" applyNumberFormat="1" applyFont="1" applyFill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0" fontId="1" fillId="0" borderId="0" xfId="0" applyFont="1" applyAlignment="1">
      <alignment vertical="center"/>
    </xf>
    <xf numFmtId="0" fontId="0" fillId="0" borderId="0" xfId="0"/>
    <xf numFmtId="164" fontId="5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/>
    <xf numFmtId="0" fontId="4" fillId="2" borderId="4" xfId="0" applyFont="1" applyFill="1" applyBorder="1" applyAlignment="1">
      <alignment horizontal="right" vertical="center"/>
    </xf>
    <xf numFmtId="164" fontId="5" fillId="0" borderId="4" xfId="0" applyNumberFormat="1" applyFont="1" applyBorder="1" applyAlignment="1">
      <alignment horizontal="center" vertical="center"/>
    </xf>
    <xf numFmtId="0" fontId="6" fillId="0" borderId="2" xfId="0" applyFont="1" applyBorder="1"/>
    <xf numFmtId="0" fontId="4" fillId="0" borderId="0" xfId="0" applyFont="1" applyAlignment="1">
      <alignment horizontal="left" vertical="center"/>
    </xf>
    <xf numFmtId="0" fontId="7" fillId="3" borderId="5" xfId="0" applyFont="1" applyFill="1" applyBorder="1" applyAlignment="1">
      <alignment horizontal="left" vertical="center" wrapText="1"/>
    </xf>
    <xf numFmtId="0" fontId="6" fillId="0" borderId="6" xfId="0" applyFont="1" applyBorder="1"/>
    <xf numFmtId="0" fontId="6" fillId="0" borderId="7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38" xfId="0" applyFont="1" applyBorder="1"/>
    <xf numFmtId="0" fontId="6" fillId="0" borderId="39" xfId="0" applyFont="1" applyBorder="1"/>
    <xf numFmtId="0" fontId="6" fillId="0" borderId="40" xfId="0" applyFont="1" applyBorder="1"/>
    <xf numFmtId="164" fontId="5" fillId="4" borderId="10" xfId="0" quotePrefix="1" applyNumberFormat="1" applyFont="1" applyFill="1" applyBorder="1" applyAlignment="1">
      <alignment horizontal="center" vertical="center" wrapText="1"/>
    </xf>
    <xf numFmtId="0" fontId="26" fillId="6" borderId="52" xfId="0" applyFont="1" applyFill="1" applyBorder="1" applyAlignment="1">
      <alignment horizontal="left" vertical="center"/>
    </xf>
    <xf numFmtId="0" fontId="4" fillId="6" borderId="52" xfId="0" applyFont="1" applyFill="1" applyBorder="1" applyAlignment="1">
      <alignment horizontal="center" vertical="center"/>
    </xf>
    <xf numFmtId="0" fontId="24" fillId="6" borderId="52" xfId="0" applyFont="1" applyFill="1" applyBorder="1" applyAlignment="1">
      <alignment horizontal="center" vertical="center" wrapText="1"/>
    </xf>
    <xf numFmtId="0" fontId="6" fillId="0" borderId="56" xfId="0" applyFont="1" applyBorder="1"/>
    <xf numFmtId="0" fontId="6" fillId="0" borderId="57" xfId="0" applyFont="1" applyBorder="1"/>
    <xf numFmtId="0" fontId="8" fillId="6" borderId="10" xfId="0" applyFont="1" applyFill="1" applyBorder="1" applyAlignment="1">
      <alignment horizontal="center" vertical="center"/>
    </xf>
    <xf numFmtId="0" fontId="1" fillId="6" borderId="58" xfId="0" applyFont="1" applyFill="1" applyBorder="1" applyAlignment="1">
      <alignment horizontal="center" vertical="center" wrapText="1"/>
    </xf>
    <xf numFmtId="0" fontId="26" fillId="6" borderId="52" xfId="0" applyFont="1" applyFill="1" applyBorder="1" applyAlignment="1">
      <alignment horizontal="left" vertical="center" wrapText="1"/>
    </xf>
    <xf numFmtId="0" fontId="1" fillId="6" borderId="58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164" fontId="1" fillId="5" borderId="52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8" fillId="0" borderId="28" xfId="0" applyFont="1" applyBorder="1" applyAlignment="1">
      <alignment vertical="center"/>
    </xf>
    <xf numFmtId="164" fontId="4" fillId="8" borderId="55" xfId="0" applyNumberFormat="1" applyFont="1" applyFill="1" applyBorder="1" applyAlignment="1">
      <alignment horizontal="center" vertical="center"/>
    </xf>
    <xf numFmtId="0" fontId="38" fillId="0" borderId="28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8" xfId="0" applyFont="1" applyBorder="1" applyAlignment="1">
      <alignment vertical="center"/>
    </xf>
    <xf numFmtId="0" fontId="39" fillId="0" borderId="28" xfId="0" applyFont="1" applyBorder="1" applyAlignment="1">
      <alignment vertical="center"/>
    </xf>
    <xf numFmtId="164" fontId="5" fillId="5" borderId="110" xfId="0" applyNumberFormat="1" applyFont="1" applyFill="1" applyBorder="1" applyAlignment="1">
      <alignment horizontal="center" vertical="center"/>
    </xf>
    <xf numFmtId="0" fontId="6" fillId="0" borderId="111" xfId="0" applyFont="1" applyBorder="1"/>
    <xf numFmtId="0" fontId="1" fillId="0" borderId="28" xfId="0" applyFont="1" applyBorder="1" applyAlignment="1">
      <alignment vertical="center"/>
    </xf>
    <xf numFmtId="0" fontId="4" fillId="5" borderId="108" xfId="0" applyFont="1" applyFill="1" applyBorder="1" applyAlignment="1">
      <alignment horizontal="center" vertical="top" wrapText="1"/>
    </xf>
    <xf numFmtId="0" fontId="6" fillId="0" borderId="109" xfId="0" applyFont="1" applyBorder="1"/>
    <xf numFmtId="0" fontId="1" fillId="0" borderId="28" xfId="0" applyFont="1" applyBorder="1" applyAlignment="1">
      <alignment vertical="center" wrapText="1"/>
    </xf>
    <xf numFmtId="164" fontId="4" fillId="5" borderId="55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28" xfId="0" applyFont="1" applyBorder="1"/>
    <xf numFmtId="165" fontId="4" fillId="5" borderId="4" xfId="0" applyNumberFormat="1" applyFont="1" applyFill="1" applyBorder="1" applyAlignment="1">
      <alignment horizontal="center" vertical="center"/>
    </xf>
    <xf numFmtId="0" fontId="6" fillId="0" borderId="70" xfId="0" applyFont="1" applyBorder="1"/>
    <xf numFmtId="164" fontId="5" fillId="4" borderId="4" xfId="0" quotePrefix="1" applyNumberFormat="1" applyFont="1" applyFill="1" applyBorder="1" applyAlignment="1">
      <alignment horizontal="center" vertical="center" wrapText="1"/>
    </xf>
    <xf numFmtId="164" fontId="5" fillId="4" borderId="71" xfId="0" quotePrefix="1" applyNumberFormat="1" applyFont="1" applyFill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6" fillId="0" borderId="65" xfId="0" applyFont="1" applyBorder="1"/>
    <xf numFmtId="0" fontId="4" fillId="2" borderId="66" xfId="0" applyFont="1" applyFill="1" applyBorder="1" applyAlignment="1">
      <alignment horizontal="right" vertical="center"/>
    </xf>
    <xf numFmtId="0" fontId="6" fillId="0" borderId="67" xfId="0" applyFont="1" applyBorder="1"/>
    <xf numFmtId="0" fontId="6" fillId="0" borderId="68" xfId="0" applyFont="1" applyBorder="1"/>
    <xf numFmtId="49" fontId="9" fillId="0" borderId="69" xfId="0" applyNumberFormat="1" applyFont="1" applyBorder="1" applyAlignment="1">
      <alignment horizontal="center" vertical="center"/>
    </xf>
    <xf numFmtId="0" fontId="6" fillId="0" borderId="64" xfId="0" applyFont="1" applyBorder="1"/>
    <xf numFmtId="0" fontId="26" fillId="6" borderId="58" xfId="0" applyFont="1" applyFill="1" applyBorder="1" applyAlignment="1">
      <alignment horizontal="left" vertical="center"/>
    </xf>
    <xf numFmtId="0" fontId="26" fillId="6" borderId="58" xfId="0" applyFont="1" applyFill="1" applyBorder="1" applyAlignment="1">
      <alignment horizontal="center" vertical="center" wrapText="1"/>
    </xf>
    <xf numFmtId="0" fontId="26" fillId="6" borderId="52" xfId="0" applyFont="1" applyFill="1" applyBorder="1" applyAlignment="1">
      <alignment horizontal="center" vertical="center" wrapText="1"/>
    </xf>
    <xf numFmtId="0" fontId="1" fillId="6" borderId="130" xfId="0" applyFont="1" applyFill="1" applyBorder="1" applyAlignment="1">
      <alignment horizontal="center" vertical="center" wrapText="1"/>
    </xf>
    <xf numFmtId="0" fontId="6" fillId="0" borderId="131" xfId="0" applyFont="1" applyBorder="1"/>
    <xf numFmtId="0" fontId="26" fillId="6" borderId="5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4" fontId="4" fillId="8" borderId="10" xfId="0" applyNumberFormat="1" applyFont="1" applyFill="1" applyBorder="1" applyAlignment="1">
      <alignment horizontal="center" vertical="center"/>
    </xf>
    <xf numFmtId="164" fontId="5" fillId="5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29" xfId="0" applyFont="1" applyBorder="1" applyAlignment="1">
      <alignment horizontal="center" vertical="center" wrapText="1"/>
    </xf>
    <xf numFmtId="0" fontId="6" fillId="0" borderId="129" xfId="0" applyFont="1" applyBorder="1"/>
    <xf numFmtId="0" fontId="20" fillId="0" borderId="28" xfId="0" applyFont="1" applyBorder="1" applyAlignment="1">
      <alignment vertical="center"/>
    </xf>
    <xf numFmtId="0" fontId="19" fillId="0" borderId="28" xfId="0" applyFont="1" applyBorder="1" applyAlignment="1">
      <alignment vertical="center"/>
    </xf>
  </cellXfs>
  <cellStyles count="1">
    <cellStyle name="Normal" xfId="0" builtinId="0"/>
  </cellStyles>
  <dxfs count="208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none"/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6D9F0"/>
          <bgColor rgb="FFC6D9F0"/>
        </patternFill>
      </fill>
    </dxf>
    <dxf>
      <font>
        <color rgb="FFA5A5A5"/>
      </font>
      <fill>
        <patternFill patternType="none"/>
      </fill>
    </dxf>
    <dxf>
      <font>
        <color rgb="FFA5A5A5"/>
      </font>
      <fill>
        <patternFill patternType="none"/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6D9F0"/>
          <bgColor rgb="FFC6D9F0"/>
        </patternFill>
      </fill>
    </dxf>
    <dxf>
      <font>
        <color rgb="FFA5A5A5"/>
      </font>
      <fill>
        <patternFill patternType="none"/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C000"/>
          <bgColor rgb="FFFFC000"/>
        </patternFill>
      </fill>
    </dxf>
    <dxf>
      <font>
        <color rgb="FFA5A5A5"/>
      </font>
      <fill>
        <patternFill patternType="none"/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A0D565"/>
          <bgColor rgb="FFA0D56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A0D565"/>
          <bgColor rgb="FFA0D565"/>
        </patternFill>
      </fill>
    </dxf>
    <dxf>
      <fill>
        <patternFill patternType="solid">
          <fgColor rgb="FFA0D565"/>
          <bgColor rgb="FFA0D565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6D9F0"/>
          <bgColor rgb="FFC6D9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ont>
        <color rgb="FFA5A5A5"/>
      </font>
      <fill>
        <patternFill patternType="none"/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A0D565"/>
          <bgColor rgb="FFA0D56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A0D565"/>
          <bgColor rgb="FFA0D565"/>
        </patternFill>
      </fill>
    </dxf>
    <dxf>
      <fill>
        <patternFill patternType="solid">
          <fgColor rgb="FFA0D565"/>
          <bgColor rgb="FFA0D56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A0D565"/>
          <bgColor rgb="FFA0D56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A0D565"/>
          <bgColor rgb="FFA0D56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6D9F0"/>
          <bgColor rgb="FFC6D9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A5A5A5"/>
      </font>
      <fill>
        <patternFill patternType="none"/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6D9F0"/>
          <bgColor rgb="FFC6D9F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A5A5A5"/>
      </font>
      <fill>
        <patternFill patternType="none"/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6D9F0"/>
          <bgColor rgb="FFC6D9F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A5A5A5"/>
      </font>
      <fill>
        <patternFill patternType="none"/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workbookViewId="0">
      <pane xSplit="1" topLeftCell="F1" activePane="topRight" state="frozen"/>
      <selection pane="topRight" activeCell="I14" sqref="I14"/>
    </sheetView>
  </sheetViews>
  <sheetFormatPr defaultColWidth="12.6328125" defaultRowHeight="15" customHeight="1"/>
  <cols>
    <col min="1" max="1" width="42.7265625" customWidth="1"/>
    <col min="2" max="2" width="14.453125" customWidth="1"/>
    <col min="3" max="3" width="11.36328125" customWidth="1"/>
    <col min="4" max="4" width="13" customWidth="1"/>
    <col min="5" max="5" width="15.08984375" customWidth="1"/>
    <col min="6" max="6" width="12.26953125" customWidth="1"/>
    <col min="7" max="7" width="14.36328125" customWidth="1"/>
    <col min="8" max="8" width="15.90625" customWidth="1"/>
    <col min="9" max="9" width="88" customWidth="1"/>
    <col min="10" max="26" width="11.36328125" customWidth="1"/>
  </cols>
  <sheetData>
    <row r="1" spans="1:26" ht="12.75" customHeight="1">
      <c r="A1" s="349"/>
      <c r="B1" s="350"/>
      <c r="C1" s="350"/>
      <c r="D1" s="350"/>
      <c r="E1" s="350"/>
      <c r="F1" s="350"/>
      <c r="G1" s="350"/>
      <c r="H1" s="350"/>
      <c r="I1" s="350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>
      <c r="A2" s="4" t="s">
        <v>0</v>
      </c>
      <c r="B2" s="379"/>
      <c r="C2" s="352"/>
      <c r="D2" s="353" t="s">
        <v>1</v>
      </c>
      <c r="E2" s="352"/>
      <c r="F2" s="380"/>
      <c r="G2" s="355"/>
      <c r="H2" s="352"/>
      <c r="I2" s="5"/>
      <c r="J2" s="357" t="s">
        <v>2</v>
      </c>
      <c r="K2" s="358"/>
      <c r="L2" s="35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" customHeight="1">
      <c r="A3" s="6"/>
      <c r="B3" s="351" t="s">
        <v>3</v>
      </c>
      <c r="C3" s="355"/>
      <c r="D3" s="7"/>
      <c r="E3" s="8"/>
      <c r="F3" s="365" t="s">
        <v>4</v>
      </c>
      <c r="G3" s="347"/>
      <c r="H3" s="348"/>
      <c r="I3" s="1"/>
      <c r="J3" s="360"/>
      <c r="K3" s="350"/>
      <c r="L3" s="36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9" t="s">
        <v>5</v>
      </c>
      <c r="B4" s="10" t="s">
        <v>6</v>
      </c>
      <c r="C4" s="11" t="s">
        <v>7</v>
      </c>
      <c r="D4" s="12"/>
      <c r="E4" s="13" t="s">
        <v>8</v>
      </c>
      <c r="F4" s="14" t="s">
        <v>9</v>
      </c>
      <c r="G4" s="15" t="s">
        <v>10</v>
      </c>
      <c r="H4" s="16" t="s">
        <v>11</v>
      </c>
      <c r="I4" s="17" t="s">
        <v>12</v>
      </c>
      <c r="J4" s="360"/>
      <c r="K4" s="350"/>
      <c r="L4" s="36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18" t="s">
        <v>13</v>
      </c>
      <c r="B5" s="19"/>
      <c r="C5" s="20"/>
      <c r="D5" s="21" t="s">
        <v>14</v>
      </c>
      <c r="E5" s="22" t="str">
        <f>IF(D26&lt;&gt;0,B5/D26,"")</f>
        <v/>
      </c>
      <c r="F5" s="23"/>
      <c r="G5" s="24"/>
      <c r="H5" s="25"/>
      <c r="I5" s="329"/>
      <c r="J5" s="360"/>
      <c r="K5" s="350"/>
      <c r="L5" s="36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26"/>
      <c r="B6" s="27"/>
      <c r="C6" s="28"/>
      <c r="D6" s="29"/>
      <c r="E6" s="12"/>
      <c r="F6" s="30"/>
      <c r="G6" s="31"/>
      <c r="H6" s="32"/>
      <c r="I6" s="330"/>
      <c r="J6" s="360"/>
      <c r="K6" s="350"/>
      <c r="L6" s="36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33" t="s">
        <v>15</v>
      </c>
      <c r="B7" s="34"/>
      <c r="C7" s="35"/>
      <c r="D7" s="29"/>
      <c r="E7" s="12"/>
      <c r="F7" s="36"/>
      <c r="G7" s="31"/>
      <c r="H7" s="32"/>
      <c r="I7" s="331"/>
      <c r="J7" s="360"/>
      <c r="K7" s="350"/>
      <c r="L7" s="36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33" t="s">
        <v>16</v>
      </c>
      <c r="B8" s="34"/>
      <c r="C8" s="35"/>
      <c r="D8" s="29"/>
      <c r="E8" s="12"/>
      <c r="F8" s="36"/>
      <c r="G8" s="31"/>
      <c r="H8" s="32"/>
      <c r="I8" s="332"/>
      <c r="J8" s="360"/>
      <c r="K8" s="350"/>
      <c r="L8" s="36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33" t="s">
        <v>17</v>
      </c>
      <c r="B9" s="34"/>
      <c r="C9" s="37"/>
      <c r="D9" s="38" t="s">
        <v>18</v>
      </c>
      <c r="E9" s="39">
        <f>IF(D26&lt;&gt;0,SUM(B6:B19)/D26,0)</f>
        <v>0</v>
      </c>
      <c r="F9" s="36"/>
      <c r="G9" s="40"/>
      <c r="H9" s="41"/>
      <c r="I9" s="332"/>
      <c r="J9" s="360"/>
      <c r="K9" s="350"/>
      <c r="L9" s="36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42" t="s">
        <v>19</v>
      </c>
      <c r="B10" s="34"/>
      <c r="C10" s="37"/>
      <c r="D10" s="38"/>
      <c r="E10" s="39"/>
      <c r="F10" s="36"/>
      <c r="G10" s="40"/>
      <c r="H10" s="41"/>
      <c r="I10" s="330"/>
      <c r="J10" s="360"/>
      <c r="K10" s="350"/>
      <c r="L10" s="36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33"/>
      <c r="B11" s="34"/>
      <c r="C11" s="37"/>
      <c r="D11" s="38"/>
      <c r="E11" s="39"/>
      <c r="F11" s="36"/>
      <c r="G11" s="40"/>
      <c r="H11" s="41"/>
      <c r="I11" s="330"/>
      <c r="J11" s="360"/>
      <c r="K11" s="350"/>
      <c r="L11" s="36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33"/>
      <c r="B12" s="34"/>
      <c r="C12" s="37"/>
      <c r="D12" s="38"/>
      <c r="E12" s="39"/>
      <c r="F12" s="36"/>
      <c r="G12" s="40"/>
      <c r="H12" s="41"/>
      <c r="I12" s="330"/>
      <c r="J12" s="360"/>
      <c r="K12" s="350"/>
      <c r="L12" s="36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33"/>
      <c r="B13" s="34"/>
      <c r="C13" s="37"/>
      <c r="D13" s="38"/>
      <c r="E13" s="39"/>
      <c r="F13" s="36"/>
      <c r="G13" s="40"/>
      <c r="H13" s="41"/>
      <c r="I13" s="330"/>
      <c r="J13" s="360"/>
      <c r="K13" s="350"/>
      <c r="L13" s="36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33"/>
      <c r="B14" s="34"/>
      <c r="C14" s="37"/>
      <c r="D14" s="38"/>
      <c r="E14" s="39"/>
      <c r="F14" s="36"/>
      <c r="G14" s="40"/>
      <c r="H14" s="41"/>
      <c r="I14" s="330"/>
      <c r="J14" s="360"/>
      <c r="K14" s="350"/>
      <c r="L14" s="36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33"/>
      <c r="B15" s="34"/>
      <c r="C15" s="37"/>
      <c r="D15" s="38"/>
      <c r="E15" s="39"/>
      <c r="F15" s="36"/>
      <c r="G15" s="40"/>
      <c r="H15" s="41"/>
      <c r="I15" s="330"/>
      <c r="J15" s="360"/>
      <c r="K15" s="350"/>
      <c r="L15" s="36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33"/>
      <c r="B16" s="34"/>
      <c r="C16" s="37"/>
      <c r="D16" s="38"/>
      <c r="E16" s="39"/>
      <c r="F16" s="36"/>
      <c r="G16" s="40"/>
      <c r="H16" s="41"/>
      <c r="I16" s="330"/>
      <c r="J16" s="360"/>
      <c r="K16" s="350"/>
      <c r="L16" s="36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33"/>
      <c r="B17" s="34"/>
      <c r="C17" s="37"/>
      <c r="D17" s="38"/>
      <c r="E17" s="39"/>
      <c r="F17" s="36"/>
      <c r="G17" s="40"/>
      <c r="H17" s="41"/>
      <c r="I17" s="330"/>
      <c r="J17" s="360"/>
      <c r="K17" s="350"/>
      <c r="L17" s="36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33"/>
      <c r="B18" s="43"/>
      <c r="C18" s="37"/>
      <c r="D18" s="38"/>
      <c r="E18" s="39"/>
      <c r="F18" s="36"/>
      <c r="G18" s="40"/>
      <c r="H18" s="41"/>
      <c r="I18" s="330"/>
      <c r="J18" s="360"/>
      <c r="K18" s="350"/>
      <c r="L18" s="36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33" t="s">
        <v>20</v>
      </c>
      <c r="B19" s="34"/>
      <c r="C19" s="37"/>
      <c r="D19" s="12"/>
      <c r="E19" s="12"/>
      <c r="F19" s="36"/>
      <c r="G19" s="31"/>
      <c r="H19" s="32"/>
      <c r="I19" s="330"/>
      <c r="J19" s="360"/>
      <c r="K19" s="350"/>
      <c r="L19" s="36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44" t="s">
        <v>21</v>
      </c>
      <c r="B20" s="45"/>
      <c r="C20" s="46"/>
      <c r="D20" s="12"/>
      <c r="E20" s="12"/>
      <c r="F20" s="30"/>
      <c r="G20" s="47"/>
      <c r="H20" s="32"/>
      <c r="I20" s="330"/>
      <c r="J20" s="360"/>
      <c r="K20" s="350"/>
      <c r="L20" s="36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44" t="s">
        <v>22</v>
      </c>
      <c r="B21" s="45"/>
      <c r="C21" s="46"/>
      <c r="D21" s="29" t="s">
        <v>7</v>
      </c>
      <c r="E21" s="48">
        <f>IF(D26&lt;&gt;0,SUM(C20:C24)/D26,0)</f>
        <v>0</v>
      </c>
      <c r="F21" s="49"/>
      <c r="G21" s="47"/>
      <c r="H21" s="41"/>
      <c r="I21" s="330"/>
      <c r="J21" s="360"/>
      <c r="K21" s="350"/>
      <c r="L21" s="36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44" t="s">
        <v>23</v>
      </c>
      <c r="B22" s="45"/>
      <c r="C22" s="50"/>
      <c r="D22" s="51"/>
      <c r="E22" s="51"/>
      <c r="F22" s="52"/>
      <c r="G22" s="47"/>
      <c r="H22" s="53"/>
      <c r="I22" s="330"/>
      <c r="J22" s="360"/>
      <c r="K22" s="350"/>
      <c r="L22" s="36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44" t="s">
        <v>23</v>
      </c>
      <c r="B23" s="45"/>
      <c r="C23" s="50"/>
      <c r="D23" s="51"/>
      <c r="E23" s="51"/>
      <c r="F23" s="52"/>
      <c r="G23" s="47"/>
      <c r="H23" s="53"/>
      <c r="I23" s="330"/>
      <c r="J23" s="360"/>
      <c r="K23" s="350"/>
      <c r="L23" s="36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44" t="s">
        <v>24</v>
      </c>
      <c r="B24" s="45"/>
      <c r="C24" s="46"/>
      <c r="D24" s="51"/>
      <c r="E24" s="12"/>
      <c r="F24" s="30"/>
      <c r="G24" s="47"/>
      <c r="H24" s="32"/>
      <c r="I24" s="330"/>
      <c r="J24" s="360"/>
      <c r="K24" s="350"/>
      <c r="L24" s="36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">
      <c r="A25" s="54"/>
      <c r="B25" s="55" t="s">
        <v>25</v>
      </c>
      <c r="C25" s="56" t="s">
        <v>26</v>
      </c>
      <c r="D25" s="57" t="s">
        <v>27</v>
      </c>
      <c r="E25" s="58" t="s">
        <v>28</v>
      </c>
      <c r="F25" s="59" t="s">
        <v>25</v>
      </c>
      <c r="G25" s="60" t="s">
        <v>26</v>
      </c>
      <c r="H25" s="61" t="s">
        <v>27</v>
      </c>
      <c r="I25" s="62"/>
      <c r="J25" s="360"/>
      <c r="K25" s="350"/>
      <c r="L25" s="361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2.75" customHeight="1">
      <c r="A26" s="64" t="s">
        <v>27</v>
      </c>
      <c r="B26" s="65">
        <f>SUM(B5:B24)</f>
        <v>0</v>
      </c>
      <c r="C26" s="65">
        <f>SUM(C20:C24)</f>
        <v>0</v>
      </c>
      <c r="D26" s="66">
        <f>B26+C26</f>
        <v>0</v>
      </c>
      <c r="E26" s="67">
        <f>E9+E21</f>
        <v>0</v>
      </c>
      <c r="F26" s="65">
        <f>SUM(F5:F19)</f>
        <v>0</v>
      </c>
      <c r="G26" s="65">
        <f>SUM(G20:G24)</f>
        <v>0</v>
      </c>
      <c r="H26" s="66">
        <f>SUM(F26:G26)</f>
        <v>0</v>
      </c>
      <c r="I26" s="68"/>
      <c r="J26" s="362"/>
      <c r="K26" s="363"/>
      <c r="L26" s="364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69"/>
      <c r="B27" s="70"/>
      <c r="C27" s="70"/>
      <c r="D27" s="71"/>
      <c r="E27" s="71"/>
      <c r="F27" s="72"/>
      <c r="G27" s="73"/>
      <c r="H27" s="74"/>
      <c r="I27" s="7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76" t="s">
        <v>29</v>
      </c>
      <c r="B28" s="77" t="s">
        <v>6</v>
      </c>
      <c r="C28" s="78" t="s">
        <v>7</v>
      </c>
      <c r="D28" s="79"/>
      <c r="E28" s="79" t="s">
        <v>30</v>
      </c>
      <c r="F28" s="80" t="s">
        <v>6</v>
      </c>
      <c r="G28" s="81" t="s">
        <v>7</v>
      </c>
      <c r="H28" s="82" t="s">
        <v>31</v>
      </c>
      <c r="I28" s="83" t="s">
        <v>12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84" t="s">
        <v>32</v>
      </c>
      <c r="B29" s="85"/>
      <c r="C29" s="86"/>
      <c r="D29" s="87"/>
      <c r="E29" s="88"/>
      <c r="F29" s="89"/>
      <c r="G29" s="90"/>
      <c r="H29" s="91"/>
      <c r="I29" s="328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92" t="s">
        <v>33</v>
      </c>
      <c r="B30" s="93"/>
      <c r="C30" s="46"/>
      <c r="D30" s="87"/>
      <c r="E30" s="88"/>
      <c r="F30" s="89"/>
      <c r="G30" s="90"/>
      <c r="H30" s="91"/>
      <c r="I30" s="32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92" t="s">
        <v>34</v>
      </c>
      <c r="B31" s="93"/>
      <c r="C31" s="46"/>
      <c r="D31" s="87"/>
      <c r="E31" s="88"/>
      <c r="F31" s="89"/>
      <c r="G31" s="90"/>
      <c r="H31" s="91"/>
      <c r="I31" s="32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94" t="s">
        <v>35</v>
      </c>
      <c r="B32" s="93"/>
      <c r="C32" s="46"/>
      <c r="D32" s="87"/>
      <c r="E32" s="88"/>
      <c r="F32" s="89"/>
      <c r="G32" s="90"/>
      <c r="H32" s="91"/>
      <c r="I32" s="32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94" t="s">
        <v>36</v>
      </c>
      <c r="B33" s="93"/>
      <c r="C33" s="46"/>
      <c r="D33" s="87"/>
      <c r="E33" s="88"/>
      <c r="F33" s="89"/>
      <c r="G33" s="90"/>
      <c r="H33" s="91"/>
      <c r="I33" s="32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94" t="s">
        <v>37</v>
      </c>
      <c r="B34" s="93"/>
      <c r="C34" s="46"/>
      <c r="D34" s="87"/>
      <c r="E34" s="88"/>
      <c r="F34" s="89"/>
      <c r="G34" s="90"/>
      <c r="H34" s="91"/>
      <c r="I34" s="32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94" t="s">
        <v>38</v>
      </c>
      <c r="B35" s="93"/>
      <c r="C35" s="46"/>
      <c r="D35" s="87"/>
      <c r="E35" s="88"/>
      <c r="F35" s="89"/>
      <c r="G35" s="90"/>
      <c r="H35" s="91"/>
      <c r="I35" s="32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94" t="s">
        <v>39</v>
      </c>
      <c r="B36" s="93"/>
      <c r="C36" s="46"/>
      <c r="D36" s="87"/>
      <c r="E36" s="88"/>
      <c r="F36" s="89"/>
      <c r="G36" s="90"/>
      <c r="H36" s="91"/>
      <c r="I36" s="3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94" t="s">
        <v>40</v>
      </c>
      <c r="B37" s="93"/>
      <c r="C37" s="46"/>
      <c r="D37" s="87"/>
      <c r="E37" s="88"/>
      <c r="F37" s="89"/>
      <c r="G37" s="90"/>
      <c r="H37" s="91"/>
      <c r="I37" s="323"/>
      <c r="J37" s="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94" t="s">
        <v>41</v>
      </c>
      <c r="B38" s="93"/>
      <c r="C38" s="46"/>
      <c r="D38" s="87"/>
      <c r="E38" s="88"/>
      <c r="F38" s="89"/>
      <c r="G38" s="90"/>
      <c r="H38" s="91"/>
      <c r="I38" s="325"/>
      <c r="J38" s="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94" t="s">
        <v>42</v>
      </c>
      <c r="B39" s="93"/>
      <c r="C39" s="46"/>
      <c r="D39" s="87"/>
      <c r="E39" s="88"/>
      <c r="F39" s="89"/>
      <c r="G39" s="90"/>
      <c r="H39" s="91"/>
      <c r="I39" s="324"/>
      <c r="J39" s="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94" t="s">
        <v>43</v>
      </c>
      <c r="B40" s="93"/>
      <c r="C40" s="46"/>
      <c r="D40" s="87"/>
      <c r="E40" s="88"/>
      <c r="F40" s="89"/>
      <c r="G40" s="90"/>
      <c r="H40" s="91"/>
      <c r="I40" s="326"/>
      <c r="J40" s="1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94" t="s">
        <v>44</v>
      </c>
      <c r="B41" s="93"/>
      <c r="C41" s="46"/>
      <c r="D41" s="87"/>
      <c r="E41" s="88"/>
      <c r="F41" s="89"/>
      <c r="G41" s="90"/>
      <c r="H41" s="91"/>
      <c r="I41" s="323"/>
      <c r="J41" s="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94" t="s">
        <v>45</v>
      </c>
      <c r="B42" s="93"/>
      <c r="C42" s="46"/>
      <c r="D42" s="87"/>
      <c r="E42" s="88"/>
      <c r="F42" s="89"/>
      <c r="G42" s="90"/>
      <c r="H42" s="91"/>
      <c r="I42" s="323"/>
      <c r="J42" s="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94" t="s">
        <v>46</v>
      </c>
      <c r="B43" s="93"/>
      <c r="C43" s="46"/>
      <c r="D43" s="87"/>
      <c r="E43" s="95"/>
      <c r="F43" s="89"/>
      <c r="G43" s="90"/>
      <c r="H43" s="91"/>
      <c r="I43" s="323"/>
      <c r="J43" s="1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>
      <c r="A44" s="96"/>
      <c r="B44" s="97" t="s">
        <v>47</v>
      </c>
      <c r="C44" s="98" t="s">
        <v>48</v>
      </c>
      <c r="D44" s="99" t="s">
        <v>49</v>
      </c>
      <c r="E44" s="100" t="s">
        <v>50</v>
      </c>
      <c r="F44" s="101" t="s">
        <v>47</v>
      </c>
      <c r="G44" s="102" t="s">
        <v>48</v>
      </c>
      <c r="H44" s="103" t="s">
        <v>49</v>
      </c>
      <c r="I44" s="323"/>
      <c r="J44" s="1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104" t="s">
        <v>51</v>
      </c>
      <c r="B45" s="105">
        <f>SUM(B29:B44)</f>
        <v>0</v>
      </c>
      <c r="C45" s="105">
        <f>SUM(C29:C43)</f>
        <v>0</v>
      </c>
      <c r="D45" s="106">
        <f>B45+C45</f>
        <v>0</v>
      </c>
      <c r="E45" s="107">
        <f t="shared" ref="E45:G45" si="0">SUM(E29:E43)</f>
        <v>0</v>
      </c>
      <c r="F45" s="105">
        <f t="shared" si="0"/>
        <v>0</v>
      </c>
      <c r="G45" s="105">
        <f t="shared" si="0"/>
        <v>0</v>
      </c>
      <c r="H45" s="106">
        <f>SUM(F45:G45)</f>
        <v>0</v>
      </c>
      <c r="I45" s="327"/>
      <c r="J45" s="1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1"/>
      <c r="B46" s="108"/>
      <c r="C46" s="109"/>
      <c r="D46" s="95"/>
      <c r="E46" s="95"/>
      <c r="F46" s="110" t="s">
        <v>52</v>
      </c>
      <c r="G46" s="111"/>
      <c r="H46" s="112"/>
      <c r="I46" s="113"/>
      <c r="J46" s="1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56"/>
      <c r="B47" s="350"/>
      <c r="C47" s="350"/>
      <c r="D47" s="350"/>
      <c r="E47" s="350"/>
      <c r="F47" s="115" t="s">
        <v>53</v>
      </c>
      <c r="G47" s="116"/>
      <c r="H47" s="117"/>
      <c r="I47" s="113"/>
      <c r="J47" s="1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114"/>
      <c r="B48" s="3"/>
      <c r="C48" s="3"/>
      <c r="D48" s="3"/>
      <c r="E48" s="3"/>
      <c r="F48" s="1"/>
      <c r="G48" s="1"/>
      <c r="H48" s="1"/>
      <c r="I48" s="113"/>
      <c r="J48" s="1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77" t="s">
        <v>54</v>
      </c>
      <c r="B49" s="347"/>
      <c r="C49" s="347"/>
      <c r="D49" s="347"/>
      <c r="E49" s="348"/>
      <c r="F49" s="378" t="s">
        <v>55</v>
      </c>
      <c r="G49" s="342"/>
      <c r="H49" s="337"/>
      <c r="I49" s="113"/>
      <c r="J49" s="1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46" t="s">
        <v>56</v>
      </c>
      <c r="B50" s="347"/>
      <c r="C50" s="347"/>
      <c r="D50" s="347"/>
      <c r="E50" s="348"/>
      <c r="F50" s="369"/>
      <c r="G50" s="350"/>
      <c r="H50" s="370"/>
      <c r="I50" s="113"/>
      <c r="J50" s="1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44" t="str">
        <f>IF($B$45=$B$26,"CASH INCOME MATCHES EXPENDITURE","CASH INCOME DOES NOT MATCH EXPENDITURE")</f>
        <v>CASH INCOME MATCHES EXPENDITURE</v>
      </c>
      <c r="B51" s="345" t="str">
        <f>IF(B45&gt;B26,"You have LESS cash INCOME than EXPENDITURE",IF(B45&lt;B26,"You have MORE cash INCOME than EXPENDITURE", IF(B45=B26, "")))</f>
        <v/>
      </c>
      <c r="C51" s="337"/>
      <c r="D51" s="345" t="str">
        <f>IF($B$45=$B$26,"","Please ensure that cell B45 is equal to cell B26")</f>
        <v/>
      </c>
      <c r="E51" s="337"/>
      <c r="F51" s="369"/>
      <c r="G51" s="350"/>
      <c r="H51" s="370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35"/>
      <c r="B52" s="338"/>
      <c r="C52" s="339"/>
      <c r="D52" s="338"/>
      <c r="E52" s="339"/>
      <c r="F52" s="369"/>
      <c r="G52" s="350"/>
      <c r="H52" s="370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44" t="str">
        <f>IF(SUM($B$7:$B$19)&gt;0,"OTHER CASH INCOME IS GREATER THAN ZERO","OTHER CASH INCOME IS ZERO")</f>
        <v>OTHER CASH INCOME IS ZERO</v>
      </c>
      <c r="B53" s="345" t="str">
        <f>IF(SUM($B$7:$B$19)&gt;0,"","You have not included any sources of OTHER CASH INCOME")</f>
        <v>You have not included any sources of OTHER CASH INCOME</v>
      </c>
      <c r="C53" s="337"/>
      <c r="D53" s="345" t="str">
        <f>IF(SUM($B$7:$B$19)&gt;0,"","Please include at least ONE other source of cash income in cells B7-B19")</f>
        <v>Please include at least ONE other source of cash income in cells B7-B19</v>
      </c>
      <c r="E53" s="337"/>
      <c r="F53" s="369"/>
      <c r="G53" s="350"/>
      <c r="H53" s="370"/>
      <c r="I53" s="1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35"/>
      <c r="B54" s="338"/>
      <c r="C54" s="339"/>
      <c r="D54" s="338"/>
      <c r="E54" s="339"/>
      <c r="F54" s="369"/>
      <c r="G54" s="350"/>
      <c r="H54" s="370"/>
      <c r="I54" s="1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44" t="str">
        <f>IF($C$45=$C$26,"IN-KIND SUPPORT MATCHES","IN-KIND SUPPORT DOES NOT MATCH")</f>
        <v>IN-KIND SUPPORT MATCHES</v>
      </c>
      <c r="B55" s="376" t="str">
        <f>IF(C45&gt;C26,"You have LESS In-kind INCOME than EXPENDITURE",IF(C45&lt;C26,"You have MORE in-kind INCOME than  EXPENDITURE", IF(C45=C26, "")))</f>
        <v/>
      </c>
      <c r="C55" s="337"/>
      <c r="D55" s="340" t="str">
        <f>IF($C$45=$C$26,"","Please ensure that cell C45 is equal to cell C26")</f>
        <v/>
      </c>
      <c r="E55" s="337"/>
      <c r="F55" s="369"/>
      <c r="G55" s="350"/>
      <c r="H55" s="370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35"/>
      <c r="B56" s="338"/>
      <c r="C56" s="339"/>
      <c r="D56" s="338"/>
      <c r="E56" s="339"/>
      <c r="F56" s="369"/>
      <c r="G56" s="350"/>
      <c r="H56" s="370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34" t="str">
        <f>IF($E$45=$B$5,"FUNDING EXPENDITURE MATCHES REQUEST","FUNDING EXPENDITURE DOES NOT MATCH REQUEST")</f>
        <v>FUNDING EXPENDITURE MATCHES REQUEST</v>
      </c>
      <c r="B57" s="336" t="str">
        <f>IF(E45&gt;B5,"Your FUNDING REQUEST is LESS than your FUNDING EXPENDITURE",IF(E45&lt;B5,"Your FUNDING REQUEST is greater than your FUNDING EXPENDITURE", IF(E45=B5, "")))</f>
        <v/>
      </c>
      <c r="C57" s="337"/>
      <c r="D57" s="340" t="str">
        <f>IF($E$45=$B$5,"","Please ensure that cell E45 is equal to cell B5")</f>
        <v/>
      </c>
      <c r="E57" s="337"/>
      <c r="F57" s="369"/>
      <c r="G57" s="350"/>
      <c r="H57" s="370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35"/>
      <c r="B58" s="338"/>
      <c r="C58" s="339"/>
      <c r="D58" s="338"/>
      <c r="E58" s="339"/>
      <c r="F58" s="369"/>
      <c r="G58" s="350"/>
      <c r="H58" s="370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41" t="str">
        <f>IF(AND($B$26-$B$45=0,$C$26-$C$45=0,$D$26-$D$45=0,$B$5-$E$45=0),"BUDGET IS BALANCED","")</f>
        <v>BUDGET IS BALANCED</v>
      </c>
      <c r="B59" s="342"/>
      <c r="C59" s="342"/>
      <c r="D59" s="342"/>
      <c r="E59" s="337"/>
      <c r="F59" s="369"/>
      <c r="G59" s="350"/>
      <c r="H59" s="370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38"/>
      <c r="B60" s="343"/>
      <c r="C60" s="343"/>
      <c r="D60" s="343"/>
      <c r="E60" s="339"/>
      <c r="F60" s="338"/>
      <c r="G60" s="343"/>
      <c r="H60" s="339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118"/>
      <c r="B61" s="3"/>
      <c r="C61" s="3"/>
      <c r="D61" s="3"/>
      <c r="E61" s="3"/>
      <c r="F61" s="119"/>
      <c r="G61" s="3"/>
      <c r="H61" s="119"/>
      <c r="I61" s="120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75" t="s">
        <v>57</v>
      </c>
      <c r="B62" s="347"/>
      <c r="C62" s="347"/>
      <c r="D62" s="347"/>
      <c r="E62" s="348"/>
      <c r="F62" s="368" t="s">
        <v>58</v>
      </c>
      <c r="G62" s="342"/>
      <c r="H62" s="337"/>
      <c r="I62" s="121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71" t="s">
        <v>59</v>
      </c>
      <c r="B63" s="347"/>
      <c r="C63" s="347"/>
      <c r="D63" s="347"/>
      <c r="E63" s="348"/>
      <c r="F63" s="369"/>
      <c r="G63" s="350"/>
      <c r="H63" s="370"/>
      <c r="I63" s="121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72" t="str">
        <f>IF(F26=0,"", IF($F$45=$F$26,"ACTUAL CASH INCOME MATCHES EXPENDITURE","ACTUAL CASH INCOME DOES NOT MATCH EXPENDITURE"))</f>
        <v/>
      </c>
      <c r="B64" s="373" t="str">
        <f>IF(F45&gt;F26,"You have LESS actual cash INCOME than EXPENDITURE",IF(F45&lt;F26,"You have MORE actual cash INCOME than EXPENDITURE", IF(F45=F26, "")))</f>
        <v/>
      </c>
      <c r="C64" s="337"/>
      <c r="D64" s="373" t="str">
        <f>IF($F$45=$F$26,"","Please ensure that cell F45 is equal to cell F26")</f>
        <v/>
      </c>
      <c r="E64" s="337"/>
      <c r="F64" s="369"/>
      <c r="G64" s="350"/>
      <c r="H64" s="370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35"/>
      <c r="B65" s="338"/>
      <c r="C65" s="339"/>
      <c r="D65" s="338"/>
      <c r="E65" s="339"/>
      <c r="F65" s="369"/>
      <c r="G65" s="350"/>
      <c r="H65" s="370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74" t="str">
        <f>IF(G26=0,"",IF($G$45=$G$26,"ACTUAL IN-KIND SUPPORT MATCHES","ACTUAL IN-KIND SUPPORT DOES NOT MATCH"))</f>
        <v/>
      </c>
      <c r="B66" s="366" t="str">
        <f>IF(G45&gt;G26,"You have LESS actual In-kind INCOME than EXPENDITURE",IF(G45&lt;G26,"You have MORE actual in-kind INCOME than  EXPENDITURE", IF(G45=G26, "")))</f>
        <v/>
      </c>
      <c r="C66" s="337"/>
      <c r="D66" s="366" t="str">
        <f>IF($G$45=$G$26,"","Please ensure that cell G45 is equal to cell G26")</f>
        <v/>
      </c>
      <c r="E66" s="337"/>
      <c r="F66" s="369"/>
      <c r="G66" s="350"/>
      <c r="H66" s="370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35"/>
      <c r="B67" s="338"/>
      <c r="C67" s="339"/>
      <c r="D67" s="338"/>
      <c r="E67" s="339"/>
      <c r="F67" s="369"/>
      <c r="G67" s="350"/>
      <c r="H67" s="370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67" t="str">
        <f>IF(H26=0,"",IF($H$45=$H$26,"BUDGET IS BALANCED",""))</f>
        <v/>
      </c>
      <c r="B68" s="342"/>
      <c r="C68" s="342"/>
      <c r="D68" s="342"/>
      <c r="E68" s="337"/>
      <c r="F68" s="369"/>
      <c r="G68" s="350"/>
      <c r="H68" s="370"/>
      <c r="I68" s="12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38"/>
      <c r="B69" s="343"/>
      <c r="C69" s="343"/>
      <c r="D69" s="343"/>
      <c r="E69" s="339"/>
      <c r="F69" s="338"/>
      <c r="G69" s="343"/>
      <c r="H69" s="339"/>
      <c r="I69" s="120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"/>
      <c r="E70" s="3"/>
      <c r="F70" s="119"/>
      <c r="G70" s="3"/>
      <c r="H70" s="119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"/>
      <c r="E71" s="3"/>
      <c r="F71" s="119"/>
      <c r="G71" s="3"/>
      <c r="H71" s="119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"/>
      <c r="E72" s="3"/>
      <c r="F72" s="119"/>
      <c r="G72" s="3"/>
      <c r="H72" s="119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"/>
      <c r="E73" s="3"/>
      <c r="F73" s="119"/>
      <c r="G73" s="3"/>
      <c r="H73" s="119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"/>
      <c r="E74" s="3"/>
      <c r="F74" s="119"/>
      <c r="G74" s="119"/>
      <c r="H74" s="119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"/>
      <c r="E75" s="3"/>
      <c r="F75" s="3"/>
      <c r="G75" s="3"/>
      <c r="H75" s="3"/>
      <c r="I75" s="12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"/>
      <c r="E78" s="3"/>
      <c r="F78" s="3"/>
      <c r="G78" s="3"/>
      <c r="H78" s="3"/>
      <c r="I78" s="12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"/>
      <c r="E82" s="3"/>
      <c r="F82" s="3"/>
      <c r="G82" s="3"/>
      <c r="H82" s="3"/>
      <c r="I82" s="12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"/>
      <c r="E87" s="3"/>
      <c r="F87" s="3"/>
      <c r="G87" s="3"/>
      <c r="H87" s="3"/>
      <c r="I87" s="12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"/>
      <c r="E89" s="3"/>
      <c r="F89" s="3"/>
      <c r="G89" s="3"/>
      <c r="H89" s="3"/>
      <c r="I89" s="1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"/>
      <c r="E90" s="3"/>
      <c r="F90" s="3"/>
      <c r="G90" s="3"/>
      <c r="H90" s="3"/>
      <c r="I90" s="1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customHeight="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customHeight="1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customHeight="1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sheet="1" objects="1" scenarios="1"/>
  <protectedRanges>
    <protectedRange sqref="B2 F2 B5 F5 B7:B19 C20:C24 F7:F19 G20:G24 A10:A24 A29:C43 E29:G43 I29:I43 I45 I44 I2:I5 A6:A10 I6:I24" name="Y1 Edit Range"/>
  </protectedRanges>
  <mergeCells count="34">
    <mergeCell ref="J2:L26"/>
    <mergeCell ref="B3:C3"/>
    <mergeCell ref="F3:H3"/>
    <mergeCell ref="D66:E67"/>
    <mergeCell ref="A68:E69"/>
    <mergeCell ref="F62:H69"/>
    <mergeCell ref="A63:E63"/>
    <mergeCell ref="A64:A65"/>
    <mergeCell ref="B64:C65"/>
    <mergeCell ref="D64:E65"/>
    <mergeCell ref="A66:A67"/>
    <mergeCell ref="B66:C67"/>
    <mergeCell ref="A62:E62"/>
    <mergeCell ref="B55:C56"/>
    <mergeCell ref="A49:E49"/>
    <mergeCell ref="F49:H60"/>
    <mergeCell ref="A1:I1"/>
    <mergeCell ref="B2:C2"/>
    <mergeCell ref="D2:E2"/>
    <mergeCell ref="F2:H2"/>
    <mergeCell ref="A47:E47"/>
    <mergeCell ref="A50:E50"/>
    <mergeCell ref="B51:C52"/>
    <mergeCell ref="D51:E52"/>
    <mergeCell ref="D53:E54"/>
    <mergeCell ref="D55:E56"/>
    <mergeCell ref="A51:A52"/>
    <mergeCell ref="A57:A58"/>
    <mergeCell ref="B57:C58"/>
    <mergeCell ref="D57:E58"/>
    <mergeCell ref="A59:E60"/>
    <mergeCell ref="A53:A54"/>
    <mergeCell ref="B53:C54"/>
    <mergeCell ref="A55:A56"/>
  </mergeCells>
  <conditionalFormatting sqref="A50">
    <cfRule type="cellIs" dxfId="207" priority="1" operator="equal">
      <formula>"BUDGET IS BALANCED"</formula>
    </cfRule>
    <cfRule type="cellIs" dxfId="206" priority="2" operator="equal">
      <formula>"PLEASE CORRECT"</formula>
    </cfRule>
  </conditionalFormatting>
  <conditionalFormatting sqref="A51">
    <cfRule type="cellIs" dxfId="205" priority="3" operator="equal">
      <formula>"CASH INCOME MATCHES EXPENDITURE"</formula>
    </cfRule>
    <cfRule type="cellIs" dxfId="204" priority="4" operator="equal">
      <formula>"CASH INCOME DOES NOT MATCH EXPENDITURE"</formula>
    </cfRule>
  </conditionalFormatting>
  <conditionalFormatting sqref="A53">
    <cfRule type="cellIs" dxfId="203" priority="5" operator="equal">
      <formula>"OTHER CASH INCOME IS GREATER THAN ZERO"</formula>
    </cfRule>
    <cfRule type="cellIs" dxfId="202" priority="6" operator="equal">
      <formula>"OTHER CASH INCOME IS ZERO"</formula>
    </cfRule>
  </conditionalFormatting>
  <conditionalFormatting sqref="A55">
    <cfRule type="cellIs" dxfId="201" priority="7" operator="equal">
      <formula>"IN-KIND SUPPORT DOES NOT MATCH"</formula>
    </cfRule>
    <cfRule type="cellIs" dxfId="200" priority="8" operator="equal">
      <formula>"IN-KIND SUPPORT MATCHES"</formula>
    </cfRule>
  </conditionalFormatting>
  <conditionalFormatting sqref="A57">
    <cfRule type="cellIs" dxfId="199" priority="9" operator="equal">
      <formula>"FUNDING EXPENDITURE MATCHES REQUEST"</formula>
    </cfRule>
    <cfRule type="cellIs" dxfId="198" priority="10" operator="equal">
      <formula>"FUNDING EXPENDITURE DOES NOT MATCH REQUEST"</formula>
    </cfRule>
  </conditionalFormatting>
  <conditionalFormatting sqref="A59 A61">
    <cfRule type="cellIs" dxfId="197" priority="11" operator="equal">
      <formula>"BUDGET IS BALANCED"</formula>
    </cfRule>
  </conditionalFormatting>
  <conditionalFormatting sqref="A64:A65">
    <cfRule type="cellIs" dxfId="196" priority="43" operator="equal">
      <formula>"ACTUAL CASH INCOME DOES NOT MATCH EXPENDITURE"</formula>
    </cfRule>
  </conditionalFormatting>
  <conditionalFormatting sqref="A66:A67">
    <cfRule type="cellIs" dxfId="195" priority="42" operator="equal">
      <formula>"ACTUAL IN-KIND SUPPORT DOES NOT MATCH"</formula>
    </cfRule>
  </conditionalFormatting>
  <conditionalFormatting sqref="A64:E65">
    <cfRule type="cellIs" dxfId="194" priority="39" operator="equal">
      <formula>"ACTUAL CASH INCOME MATCHES EXPENDITURE"</formula>
    </cfRule>
  </conditionalFormatting>
  <conditionalFormatting sqref="A64:E67">
    <cfRule type="cellIs" dxfId="193" priority="45" operator="equal">
      <formula>""""""</formula>
    </cfRule>
  </conditionalFormatting>
  <conditionalFormatting sqref="A66:E67">
    <cfRule type="cellIs" dxfId="192" priority="40" operator="equal">
      <formula>"ACTUAL IN-KIND SUPPORT MATCHES"</formula>
    </cfRule>
  </conditionalFormatting>
  <conditionalFormatting sqref="A68:E69">
    <cfRule type="cellIs" dxfId="191" priority="44" operator="equal">
      <formula>"BUDGET IS BALANCED"</formula>
    </cfRule>
  </conditionalFormatting>
  <conditionalFormatting sqref="B5 B7:B17 B19 C20:C24 B29:C43">
    <cfRule type="cellIs" dxfId="190" priority="12" operator="equal">
      <formula>0</formula>
    </cfRule>
  </conditionalFormatting>
  <conditionalFormatting sqref="B51 D51 B53 D53">
    <cfRule type="cellIs" dxfId="189" priority="17" operator="equal">
      <formula>""</formula>
    </cfRule>
  </conditionalFormatting>
  <conditionalFormatting sqref="B51">
    <cfRule type="cellIs" dxfId="188" priority="13" operator="notEqual">
      <formula>""</formula>
    </cfRule>
  </conditionalFormatting>
  <conditionalFormatting sqref="B53">
    <cfRule type="cellIs" dxfId="187" priority="14" operator="equal">
      <formula>"You have not included any sources of OTHER CASH INCOME"</formula>
    </cfRule>
  </conditionalFormatting>
  <conditionalFormatting sqref="B55 D55 B57 D57">
    <cfRule type="cellIs" dxfId="186" priority="18" operator="equal">
      <formula>""</formula>
    </cfRule>
  </conditionalFormatting>
  <conditionalFormatting sqref="B55">
    <cfRule type="cellIs" dxfId="185" priority="15" operator="notEqual">
      <formula>""</formula>
    </cfRule>
  </conditionalFormatting>
  <conditionalFormatting sqref="B57">
    <cfRule type="cellIs" dxfId="184" priority="16" operator="notEqual">
      <formula>""</formula>
    </cfRule>
  </conditionalFormatting>
  <conditionalFormatting sqref="B26:D26">
    <cfRule type="cellIs" dxfId="183" priority="24" operator="equal">
      <formula>0</formula>
    </cfRule>
    <cfRule type="cellIs" dxfId="182" priority="25" operator="notEqual">
      <formula>B45</formula>
    </cfRule>
    <cfRule type="cellIs" dxfId="181" priority="26" operator="equal">
      <formula>B45</formula>
    </cfRule>
  </conditionalFormatting>
  <conditionalFormatting sqref="B45:D45">
    <cfRule type="cellIs" dxfId="180" priority="29" operator="equal">
      <formula>B26</formula>
    </cfRule>
    <cfRule type="cellIs" dxfId="179" priority="28" operator="notEqual">
      <formula>B26</formula>
    </cfRule>
  </conditionalFormatting>
  <conditionalFormatting sqref="B45:E45">
    <cfRule type="cellIs" dxfId="178" priority="27" operator="equal">
      <formula>0</formula>
    </cfRule>
  </conditionalFormatting>
  <conditionalFormatting sqref="B64:E67">
    <cfRule type="cellIs" dxfId="177" priority="41" operator="notEqual">
      <formula>""</formula>
    </cfRule>
  </conditionalFormatting>
  <conditionalFormatting sqref="D51">
    <cfRule type="cellIs" dxfId="176" priority="19" operator="notEqual">
      <formula>""</formula>
    </cfRule>
  </conditionalFormatting>
  <conditionalFormatting sqref="D53">
    <cfRule type="notContainsBlanks" dxfId="175" priority="21">
      <formula>LEN(TRIM(D53))&gt;0</formula>
    </cfRule>
    <cfRule type="cellIs" dxfId="174" priority="20" operator="equal">
      <formula>"CASH INCOME MATCHES CASH EXPENDITURE"</formula>
    </cfRule>
  </conditionalFormatting>
  <conditionalFormatting sqref="D55">
    <cfRule type="cellIs" dxfId="173" priority="22" operator="notEqual">
      <formula>""</formula>
    </cfRule>
  </conditionalFormatting>
  <conditionalFormatting sqref="D57">
    <cfRule type="cellIs" dxfId="172" priority="23" operator="notEqual">
      <formula>""</formula>
    </cfRule>
  </conditionalFormatting>
  <conditionalFormatting sqref="E45">
    <cfRule type="cellIs" dxfId="171" priority="31" operator="notEqual">
      <formula>$B$5</formula>
    </cfRule>
    <cfRule type="cellIs" dxfId="170" priority="32" operator="equal">
      <formula>$B$5</formula>
    </cfRule>
  </conditionalFormatting>
  <conditionalFormatting sqref="F26:H26">
    <cfRule type="cellIs" dxfId="169" priority="33" operator="equal">
      <formula>0</formula>
    </cfRule>
    <cfRule type="cellIs" dxfId="168" priority="34" operator="notEqual">
      <formula>F45</formula>
    </cfRule>
    <cfRule type="cellIs" dxfId="167" priority="35" operator="equal">
      <formula>F45</formula>
    </cfRule>
  </conditionalFormatting>
  <conditionalFormatting sqref="F45:H45">
    <cfRule type="cellIs" dxfId="166" priority="36" operator="equal">
      <formula>0</formula>
    </cfRule>
    <cfRule type="cellIs" dxfId="165" priority="37" operator="notEqual">
      <formula>F26</formula>
    </cfRule>
    <cfRule type="cellIs" dxfId="164" priority="38" operator="equal">
      <formula>F26</formula>
    </cfRule>
  </conditionalFormatting>
  <dataValidations count="2">
    <dataValidation type="decimal" operator="greaterThan" allowBlank="1" showErrorMessage="1" error="Numbers only, please!" sqref="B5 F5 E29:G43 F7:F19 C20:C24 G20:G24 B29:C43 B7:B11 B13:B19" xr:uid="{00000000-0002-0000-0000-000000000000}">
      <formula1>0</formula1>
    </dataValidation>
    <dataValidation type="decimal" operator="greaterThan" allowBlank="1" showErrorMessage="1" error="Numbers only please!" sqref="B12" xr:uid="{C9E60A9F-C77F-417E-ACDD-0ED3F0075B3A}">
      <formula1>0</formula1>
    </dataValidation>
  </dataValidations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Zeros="0" topLeftCell="A25" workbookViewId="0">
      <pane xSplit="1" topLeftCell="E1" activePane="topRight" state="frozen"/>
      <selection pane="topRight" activeCell="I39" sqref="I39"/>
    </sheetView>
  </sheetViews>
  <sheetFormatPr defaultColWidth="12.6328125" defaultRowHeight="15" customHeight="1"/>
  <cols>
    <col min="1" max="1" width="42.7265625" customWidth="1"/>
    <col min="2" max="2" width="14.453125" customWidth="1"/>
    <col min="3" max="3" width="11.36328125" customWidth="1"/>
    <col min="4" max="4" width="13" customWidth="1"/>
    <col min="5" max="5" width="15.08984375" customWidth="1"/>
    <col min="6" max="6" width="12.26953125" customWidth="1"/>
    <col min="7" max="7" width="14.36328125" customWidth="1"/>
    <col min="8" max="8" width="13.36328125" customWidth="1"/>
    <col min="9" max="9" width="88" customWidth="1"/>
    <col min="10" max="12" width="11.36328125" customWidth="1"/>
  </cols>
  <sheetData>
    <row r="1" spans="1:26" ht="12.75" customHeight="1">
      <c r="A1" s="349"/>
      <c r="B1" s="350"/>
      <c r="C1" s="350"/>
      <c r="D1" s="350"/>
      <c r="E1" s="350"/>
      <c r="F1" s="350"/>
      <c r="G1" s="350"/>
      <c r="H1" s="350"/>
      <c r="I1" s="350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>
      <c r="A2" s="4" t="s">
        <v>0</v>
      </c>
      <c r="B2" s="379">
        <f>'Year 1'!B2</f>
        <v>0</v>
      </c>
      <c r="C2" s="352"/>
      <c r="D2" s="353" t="s">
        <v>1</v>
      </c>
      <c r="E2" s="352"/>
      <c r="F2" s="380">
        <f>'Year 1'!F2</f>
        <v>0</v>
      </c>
      <c r="G2" s="355"/>
      <c r="H2" s="352"/>
      <c r="I2" s="5"/>
      <c r="J2" s="357" t="s">
        <v>60</v>
      </c>
      <c r="K2" s="358"/>
      <c r="L2" s="35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" customHeight="1">
      <c r="A3" s="6"/>
      <c r="B3" s="351" t="s">
        <v>61</v>
      </c>
      <c r="C3" s="355"/>
      <c r="D3" s="7"/>
      <c r="E3" s="8"/>
      <c r="F3" s="365" t="s">
        <v>4</v>
      </c>
      <c r="G3" s="347"/>
      <c r="H3" s="348"/>
      <c r="I3" s="1"/>
      <c r="J3" s="360"/>
      <c r="K3" s="350"/>
      <c r="L3" s="36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9" t="s">
        <v>5</v>
      </c>
      <c r="B4" s="10" t="s">
        <v>6</v>
      </c>
      <c r="C4" s="11" t="s">
        <v>7</v>
      </c>
      <c r="D4" s="12"/>
      <c r="E4" s="13" t="s">
        <v>8</v>
      </c>
      <c r="F4" s="14" t="s">
        <v>9</v>
      </c>
      <c r="G4" s="15" t="s">
        <v>10</v>
      </c>
      <c r="H4" s="16" t="s">
        <v>11</v>
      </c>
      <c r="I4" s="17" t="s">
        <v>12</v>
      </c>
      <c r="J4" s="360"/>
      <c r="K4" s="350"/>
      <c r="L4" s="36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18" t="s">
        <v>13</v>
      </c>
      <c r="B5" s="19"/>
      <c r="C5" s="20"/>
      <c r="D5" s="21" t="s">
        <v>14</v>
      </c>
      <c r="E5" s="22" t="str">
        <f>IF(D26&lt;&gt;0,B5/D26,"")</f>
        <v/>
      </c>
      <c r="F5" s="23"/>
      <c r="G5" s="24"/>
      <c r="H5" s="25"/>
      <c r="I5" s="329"/>
      <c r="J5" s="360"/>
      <c r="K5" s="350"/>
      <c r="L5" s="36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26">
        <f>'Year 1'!A6</f>
        <v>0</v>
      </c>
      <c r="B6" s="27"/>
      <c r="C6" s="28"/>
      <c r="D6" s="29"/>
      <c r="E6" s="12"/>
      <c r="F6" s="30"/>
      <c r="G6" s="31"/>
      <c r="H6" s="32"/>
      <c r="I6" s="330"/>
      <c r="J6" s="360"/>
      <c r="K6" s="350"/>
      <c r="L6" s="36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33" t="str">
        <f>'Year 1'!A7</f>
        <v xml:space="preserve">Grant(s) / Sponsorship </v>
      </c>
      <c r="B7" s="34"/>
      <c r="C7" s="35"/>
      <c r="D7" s="29"/>
      <c r="E7" s="12"/>
      <c r="F7" s="125"/>
      <c r="G7" s="31"/>
      <c r="H7" s="32"/>
      <c r="I7" s="331"/>
      <c r="J7" s="360"/>
      <c r="K7" s="350"/>
      <c r="L7" s="36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33" t="str">
        <f>'Year 1'!A8</f>
        <v>Box Office</v>
      </c>
      <c r="B8" s="34"/>
      <c r="C8" s="35"/>
      <c r="D8" s="29"/>
      <c r="E8" s="12"/>
      <c r="F8" s="125"/>
      <c r="G8" s="31"/>
      <c r="H8" s="32"/>
      <c r="I8" s="332"/>
      <c r="J8" s="360"/>
      <c r="K8" s="350"/>
      <c r="L8" s="36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33" t="str">
        <f>'Year 1'!A9</f>
        <v>Print and Merch Sales</v>
      </c>
      <c r="B9" s="34"/>
      <c r="C9" s="37"/>
      <c r="D9" s="38" t="s">
        <v>18</v>
      </c>
      <c r="E9" s="39">
        <f>IF(D26&lt;&gt;0,SUM(B6:B19)/D26,0)</f>
        <v>0</v>
      </c>
      <c r="F9" s="36"/>
      <c r="G9" s="40"/>
      <c r="H9" s="41"/>
      <c r="I9" s="332"/>
      <c r="J9" s="360"/>
      <c r="K9" s="350"/>
      <c r="L9" s="36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42" t="str">
        <f>'Year 1'!A10</f>
        <v>Please input new lines as required</v>
      </c>
      <c r="B10" s="34"/>
      <c r="C10" s="37"/>
      <c r="D10" s="38"/>
      <c r="E10" s="39"/>
      <c r="F10" s="36"/>
      <c r="G10" s="40"/>
      <c r="H10" s="41"/>
      <c r="I10" s="330"/>
      <c r="J10" s="360"/>
      <c r="K10" s="350"/>
      <c r="L10" s="36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33">
        <f>'Year 1'!A11</f>
        <v>0</v>
      </c>
      <c r="B11" s="34"/>
      <c r="C11" s="37"/>
      <c r="D11" s="38"/>
      <c r="E11" s="39"/>
      <c r="F11" s="36"/>
      <c r="G11" s="40"/>
      <c r="H11" s="41"/>
      <c r="I11" s="330"/>
      <c r="J11" s="360"/>
      <c r="K11" s="350"/>
      <c r="L11" s="36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33"/>
      <c r="B12" s="34"/>
      <c r="C12" s="37"/>
      <c r="D12" s="38"/>
      <c r="E12" s="39"/>
      <c r="F12" s="36"/>
      <c r="G12" s="40"/>
      <c r="H12" s="41"/>
      <c r="I12" s="330"/>
      <c r="J12" s="360"/>
      <c r="K12" s="350"/>
      <c r="L12" s="36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33">
        <f>'Year 1'!A13</f>
        <v>0</v>
      </c>
      <c r="B13" s="34"/>
      <c r="C13" s="37"/>
      <c r="D13" s="38"/>
      <c r="E13" s="39"/>
      <c r="F13" s="36"/>
      <c r="G13" s="40"/>
      <c r="H13" s="41"/>
      <c r="I13" s="330"/>
      <c r="J13" s="360"/>
      <c r="K13" s="350"/>
      <c r="L13" s="36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33">
        <f>'Year 1'!A14</f>
        <v>0</v>
      </c>
      <c r="B14" s="34"/>
      <c r="C14" s="37"/>
      <c r="D14" s="38"/>
      <c r="E14" s="39"/>
      <c r="F14" s="36"/>
      <c r="G14" s="40"/>
      <c r="H14" s="41"/>
      <c r="I14" s="330"/>
      <c r="J14" s="360"/>
      <c r="K14" s="350"/>
      <c r="L14" s="36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33">
        <f>'Year 1'!A15</f>
        <v>0</v>
      </c>
      <c r="B15" s="34"/>
      <c r="C15" s="37"/>
      <c r="D15" s="38"/>
      <c r="E15" s="39"/>
      <c r="F15" s="36"/>
      <c r="G15" s="40"/>
      <c r="H15" s="41"/>
      <c r="I15" s="330"/>
      <c r="J15" s="360"/>
      <c r="K15" s="350"/>
      <c r="L15" s="36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33">
        <f>'Year 1'!A16</f>
        <v>0</v>
      </c>
      <c r="B16" s="34"/>
      <c r="C16" s="37"/>
      <c r="D16" s="38"/>
      <c r="E16" s="39"/>
      <c r="F16" s="36"/>
      <c r="G16" s="40"/>
      <c r="H16" s="41"/>
      <c r="I16" s="330"/>
      <c r="J16" s="360"/>
      <c r="K16" s="350"/>
      <c r="L16" s="36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33">
        <f>'Year 1'!A17</f>
        <v>0</v>
      </c>
      <c r="B17" s="34"/>
      <c r="C17" s="37"/>
      <c r="D17" s="38"/>
      <c r="E17" s="39"/>
      <c r="F17" s="36"/>
      <c r="G17" s="40"/>
      <c r="H17" s="41"/>
      <c r="I17" s="330"/>
      <c r="J17" s="360"/>
      <c r="K17" s="350"/>
      <c r="L17" s="36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33">
        <f>'Year 1'!A18</f>
        <v>0</v>
      </c>
      <c r="B18" s="126"/>
      <c r="C18" s="37"/>
      <c r="D18" s="38"/>
      <c r="E18" s="39"/>
      <c r="F18" s="36"/>
      <c r="G18" s="40"/>
      <c r="H18" s="41"/>
      <c r="I18" s="330"/>
      <c r="J18" s="360"/>
      <c r="K18" s="350"/>
      <c r="L18" s="36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33" t="str">
        <f>'Year 1'!A19</f>
        <v>Other CASH income</v>
      </c>
      <c r="B19" s="34"/>
      <c r="C19" s="37"/>
      <c r="D19" s="12"/>
      <c r="E19" s="12"/>
      <c r="F19" s="125"/>
      <c r="G19" s="31"/>
      <c r="H19" s="32"/>
      <c r="I19" s="330"/>
      <c r="J19" s="360"/>
      <c r="K19" s="350"/>
      <c r="L19" s="36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44" t="str">
        <f>'Year 1'!A20</f>
        <v>Venue Provision - In-Kind</v>
      </c>
      <c r="B20" s="45"/>
      <c r="C20" s="46"/>
      <c r="D20" s="12"/>
      <c r="E20" s="12"/>
      <c r="F20" s="30"/>
      <c r="G20" s="127"/>
      <c r="H20" s="32"/>
      <c r="I20" s="330"/>
      <c r="J20" s="360"/>
      <c r="K20" s="350"/>
      <c r="L20" s="36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44" t="str">
        <f>'Year 1'!A21</f>
        <v>Staff  - In-Kind</v>
      </c>
      <c r="B21" s="45"/>
      <c r="C21" s="46"/>
      <c r="D21" s="29" t="s">
        <v>7</v>
      </c>
      <c r="E21" s="48">
        <f>IF(D26&lt;&gt;0,SUM(C20:C24)/D26,0)</f>
        <v>0</v>
      </c>
      <c r="F21" s="49"/>
      <c r="G21" s="47"/>
      <c r="H21" s="41"/>
      <c r="I21" s="330"/>
      <c r="J21" s="360"/>
      <c r="K21" s="350"/>
      <c r="L21" s="36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44" t="str">
        <f>'Year 1'!A22</f>
        <v>Marketing  - In-Kind</v>
      </c>
      <c r="B22" s="45"/>
      <c r="C22" s="50"/>
      <c r="D22" s="51"/>
      <c r="E22" s="51"/>
      <c r="F22" s="52"/>
      <c r="G22" s="127"/>
      <c r="H22" s="53"/>
      <c r="I22" s="330"/>
      <c r="J22" s="360"/>
      <c r="K22" s="350"/>
      <c r="L22" s="36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44" t="str">
        <f>'Year 1'!A23</f>
        <v>Marketing  - In-Kind</v>
      </c>
      <c r="B23" s="45"/>
      <c r="C23" s="50"/>
      <c r="D23" s="51"/>
      <c r="E23" s="51"/>
      <c r="F23" s="52"/>
      <c r="G23" s="127"/>
      <c r="H23" s="53"/>
      <c r="I23" s="330"/>
      <c r="J23" s="360"/>
      <c r="K23" s="350"/>
      <c r="L23" s="36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44" t="str">
        <f>'Year 1'!A24</f>
        <v xml:space="preserve"> Other IN-KIND income</v>
      </c>
      <c r="B24" s="45"/>
      <c r="C24" s="46"/>
      <c r="D24" s="51"/>
      <c r="E24" s="12"/>
      <c r="F24" s="30"/>
      <c r="G24" s="127"/>
      <c r="H24" s="32"/>
      <c r="I24" s="330"/>
      <c r="J24" s="360"/>
      <c r="K24" s="350"/>
      <c r="L24" s="36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128"/>
      <c r="B25" s="55" t="s">
        <v>25</v>
      </c>
      <c r="C25" s="56" t="s">
        <v>26</v>
      </c>
      <c r="D25" s="57" t="s">
        <v>27</v>
      </c>
      <c r="E25" s="58" t="s">
        <v>28</v>
      </c>
      <c r="F25" s="59" t="s">
        <v>25</v>
      </c>
      <c r="G25" s="60" t="s">
        <v>26</v>
      </c>
      <c r="H25" s="61" t="s">
        <v>27</v>
      </c>
      <c r="I25" s="62"/>
      <c r="J25" s="360"/>
      <c r="K25" s="350"/>
      <c r="L25" s="361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2.75" customHeight="1">
      <c r="A26" s="64" t="s">
        <v>27</v>
      </c>
      <c r="B26" s="65">
        <f>SUM(B5:B24)</f>
        <v>0</v>
      </c>
      <c r="C26" s="65">
        <f>SUM(C20:C24)</f>
        <v>0</v>
      </c>
      <c r="D26" s="66">
        <f>B26+C26</f>
        <v>0</v>
      </c>
      <c r="E26" s="67">
        <f>E9+E21</f>
        <v>0</v>
      </c>
      <c r="F26" s="65">
        <f>SUM(F5:F19)</f>
        <v>0</v>
      </c>
      <c r="G26" s="65">
        <f>SUM(G20:G24)</f>
        <v>0</v>
      </c>
      <c r="H26" s="66">
        <f>SUM(F26:G26)</f>
        <v>0</v>
      </c>
      <c r="I26" s="68"/>
      <c r="J26" s="362"/>
      <c r="K26" s="363"/>
      <c r="L26" s="364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69"/>
      <c r="B27" s="70"/>
      <c r="C27" s="70"/>
      <c r="D27" s="71"/>
      <c r="E27" s="71"/>
      <c r="F27" s="72"/>
      <c r="G27" s="73"/>
      <c r="H27" s="74"/>
      <c r="I27" s="7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76" t="s">
        <v>29</v>
      </c>
      <c r="B28" s="77" t="s">
        <v>6</v>
      </c>
      <c r="C28" s="78" t="s">
        <v>7</v>
      </c>
      <c r="D28" s="79"/>
      <c r="E28" s="79" t="s">
        <v>30</v>
      </c>
      <c r="F28" s="80" t="s">
        <v>6</v>
      </c>
      <c r="G28" s="81" t="s">
        <v>7</v>
      </c>
      <c r="H28" s="82" t="s">
        <v>31</v>
      </c>
      <c r="I28" s="83" t="s">
        <v>12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84" t="str">
        <f>'Year 1'!A29</f>
        <v>Project Management (staff costs)</v>
      </c>
      <c r="B29" s="85"/>
      <c r="C29" s="86"/>
      <c r="D29" s="87"/>
      <c r="E29" s="88"/>
      <c r="F29" s="89"/>
      <c r="G29" s="90"/>
      <c r="H29" s="91"/>
      <c r="I29" s="328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129" t="str">
        <f>'Year 1'!A30</f>
        <v>Technical (staff costs)</v>
      </c>
      <c r="B30" s="130"/>
      <c r="C30" s="46"/>
      <c r="D30" s="87"/>
      <c r="E30" s="88"/>
      <c r="F30" s="89"/>
      <c r="G30" s="90"/>
      <c r="H30" s="91"/>
      <c r="I30" s="32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129" t="str">
        <f>'Year 1'!A31</f>
        <v>Curator(s) (staff costs)</v>
      </c>
      <c r="B31" s="130"/>
      <c r="C31" s="46"/>
      <c r="D31" s="87"/>
      <c r="E31" s="88"/>
      <c r="F31" s="89"/>
      <c r="G31" s="90"/>
      <c r="H31" s="91"/>
      <c r="I31" s="32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129" t="str">
        <f>'Year 1'!A32</f>
        <v>Travel and Accommodation</v>
      </c>
      <c r="B32" s="130"/>
      <c r="C32" s="46"/>
      <c r="D32" s="87"/>
      <c r="E32" s="88"/>
      <c r="F32" s="89"/>
      <c r="G32" s="90"/>
      <c r="H32" s="91"/>
      <c r="I32" s="32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129" t="str">
        <f>'Year 1'!A33</f>
        <v>Venue Hire</v>
      </c>
      <c r="B33" s="130"/>
      <c r="C33" s="46"/>
      <c r="D33" s="87"/>
      <c r="E33" s="88"/>
      <c r="F33" s="89"/>
      <c r="G33" s="90"/>
      <c r="H33" s="91"/>
      <c r="I33" s="32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129" t="str">
        <f>'Year 1'!A34</f>
        <v>Film Hire (in-venue/online)</v>
      </c>
      <c r="B34" s="130"/>
      <c r="C34" s="46"/>
      <c r="D34" s="87"/>
      <c r="E34" s="88"/>
      <c r="F34" s="89"/>
      <c r="G34" s="90"/>
      <c r="H34" s="91"/>
      <c r="I34" s="32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129" t="str">
        <f>'Year 1'!A35</f>
        <v>Film Transport/Download costs</v>
      </c>
      <c r="B35" s="130"/>
      <c r="C35" s="46"/>
      <c r="D35" s="87"/>
      <c r="E35" s="88"/>
      <c r="F35" s="89"/>
      <c r="G35" s="90"/>
      <c r="H35" s="91"/>
      <c r="I35" s="32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129" t="str">
        <f>'Year 1'!A36</f>
        <v>Speakers/ Guests Fees</v>
      </c>
      <c r="B36" s="130"/>
      <c r="C36" s="46"/>
      <c r="D36" s="87"/>
      <c r="E36" s="88"/>
      <c r="F36" s="89"/>
      <c r="G36" s="90"/>
      <c r="H36" s="91"/>
      <c r="I36" s="3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129" t="str">
        <f>'Year 1'!A37</f>
        <v>Wrap-around activity costs</v>
      </c>
      <c r="B37" s="130"/>
      <c r="C37" s="46"/>
      <c r="D37" s="87"/>
      <c r="E37" s="88"/>
      <c r="F37" s="89"/>
      <c r="G37" s="90"/>
      <c r="H37" s="91"/>
      <c r="I37" s="323"/>
      <c r="J37" s="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129" t="str">
        <f>'Year 1'!A38</f>
        <v>Installation costs</v>
      </c>
      <c r="B38" s="130"/>
      <c r="C38" s="46"/>
      <c r="D38" s="87"/>
      <c r="E38" s="88"/>
      <c r="F38" s="89"/>
      <c r="G38" s="90"/>
      <c r="H38" s="91"/>
      <c r="I38" s="325"/>
      <c r="J38" s="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129" t="str">
        <f>'Year 1'!A39</f>
        <v>Access costs</v>
      </c>
      <c r="B39" s="130"/>
      <c r="C39" s="46"/>
      <c r="D39" s="87"/>
      <c r="E39" s="88"/>
      <c r="F39" s="89"/>
      <c r="G39" s="90"/>
      <c r="H39" s="91"/>
      <c r="I39" s="324"/>
      <c r="J39" s="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129" t="str">
        <f>'Year 1'!A40</f>
        <v>Marketing</v>
      </c>
      <c r="B40" s="130"/>
      <c r="C40" s="46"/>
      <c r="D40" s="87"/>
      <c r="E40" s="88"/>
      <c r="F40" s="89"/>
      <c r="G40" s="90"/>
      <c r="H40" s="91"/>
      <c r="I40" s="326"/>
      <c r="J40" s="1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129" t="str">
        <f>'Year 1'!A41</f>
        <v>Audience Development and Community Outreach</v>
      </c>
      <c r="B41" s="130"/>
      <c r="C41" s="46"/>
      <c r="D41" s="87"/>
      <c r="E41" s="88"/>
      <c r="F41" s="89"/>
      <c r="G41" s="90"/>
      <c r="H41" s="91"/>
      <c r="I41" s="323"/>
      <c r="J41" s="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129" t="str">
        <f>'Year 1'!A42</f>
        <v>Other Costs  (Please specify in NOTES section)</v>
      </c>
      <c r="B42" s="130"/>
      <c r="C42" s="46"/>
      <c r="D42" s="87"/>
      <c r="E42" s="88"/>
      <c r="F42" s="89"/>
      <c r="G42" s="90"/>
      <c r="H42" s="91"/>
      <c r="I42" s="323"/>
      <c r="J42" s="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92" t="str">
        <f>'Year 1'!A43</f>
        <v>Contingency</v>
      </c>
      <c r="B43" s="93"/>
      <c r="C43" s="46"/>
      <c r="D43" s="87"/>
      <c r="E43" s="88"/>
      <c r="F43" s="89"/>
      <c r="G43" s="90"/>
      <c r="H43" s="91"/>
      <c r="I43" s="323"/>
      <c r="J43" s="1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96"/>
      <c r="B44" s="97" t="s">
        <v>47</v>
      </c>
      <c r="C44" s="98" t="s">
        <v>48</v>
      </c>
      <c r="D44" s="99" t="s">
        <v>49</v>
      </c>
      <c r="E44" s="100" t="s">
        <v>50</v>
      </c>
      <c r="F44" s="101" t="s">
        <v>47</v>
      </c>
      <c r="G44" s="102" t="s">
        <v>48</v>
      </c>
      <c r="H44" s="103" t="s">
        <v>49</v>
      </c>
      <c r="I44" s="323"/>
      <c r="J44" s="1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104" t="s">
        <v>51</v>
      </c>
      <c r="B45" s="105">
        <f>SUM(B29:B44)</f>
        <v>0</v>
      </c>
      <c r="C45" s="105">
        <f>SUM(C29:C43)</f>
        <v>0</v>
      </c>
      <c r="D45" s="106">
        <f>B45+C45</f>
        <v>0</v>
      </c>
      <c r="E45" s="107">
        <f t="shared" ref="E45:G45" si="0">SUM(E29:E43)</f>
        <v>0</v>
      </c>
      <c r="F45" s="105">
        <f t="shared" si="0"/>
        <v>0</v>
      </c>
      <c r="G45" s="105">
        <f t="shared" si="0"/>
        <v>0</v>
      </c>
      <c r="H45" s="106">
        <f>SUM(F45:G45)</f>
        <v>0</v>
      </c>
      <c r="I45" s="327"/>
      <c r="J45" s="1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1"/>
      <c r="B46" s="108"/>
      <c r="C46" s="109"/>
      <c r="D46" s="95"/>
      <c r="E46" s="95"/>
      <c r="F46" s="110" t="s">
        <v>52</v>
      </c>
      <c r="G46" s="111"/>
      <c r="H46" s="112"/>
      <c r="I46" s="113"/>
      <c r="J46" s="1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56"/>
      <c r="B47" s="350"/>
      <c r="C47" s="350"/>
      <c r="D47" s="350"/>
      <c r="E47" s="350"/>
      <c r="F47" s="115" t="s">
        <v>53</v>
      </c>
      <c r="G47" s="116"/>
      <c r="H47" s="117"/>
      <c r="I47" s="113"/>
      <c r="J47" s="1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114"/>
      <c r="B48" s="3"/>
      <c r="C48" s="3"/>
      <c r="D48" s="3"/>
      <c r="E48" s="3"/>
      <c r="F48" s="1"/>
      <c r="G48" s="1"/>
      <c r="H48" s="1"/>
      <c r="I48" s="113"/>
      <c r="J48" s="1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77" t="s">
        <v>54</v>
      </c>
      <c r="B49" s="347"/>
      <c r="C49" s="347"/>
      <c r="D49" s="347"/>
      <c r="E49" s="348"/>
      <c r="F49" s="378" t="s">
        <v>62</v>
      </c>
      <c r="G49" s="342"/>
      <c r="H49" s="337"/>
      <c r="I49" s="1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46" t="s">
        <v>56</v>
      </c>
      <c r="B50" s="347"/>
      <c r="C50" s="347"/>
      <c r="D50" s="347"/>
      <c r="E50" s="348"/>
      <c r="F50" s="369"/>
      <c r="G50" s="350"/>
      <c r="H50" s="370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44" t="str">
        <f>IF($B$45=$B$26,"CASH INCOME MATCHES EXPENDITURE","CASH INCOME DOES NOT MATCH EXPENDITURE")</f>
        <v>CASH INCOME MATCHES EXPENDITURE</v>
      </c>
      <c r="B51" s="345" t="str">
        <f>IF(B45&gt;B26,"You have LESS cash INCOME than EXPENDITURE",IF(B45&lt;B26,"You have MORE cash INCOME than EXPENDITURE", IF(B45=B26, "")))</f>
        <v/>
      </c>
      <c r="C51" s="337"/>
      <c r="D51" s="345" t="str">
        <f>IF($B$45=$B$26,"","Please ensure that cell B45 is equal to cell B26")</f>
        <v/>
      </c>
      <c r="E51" s="337"/>
      <c r="F51" s="369"/>
      <c r="G51" s="350"/>
      <c r="H51" s="370"/>
      <c r="I51" s="1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35"/>
      <c r="B52" s="338"/>
      <c r="C52" s="339"/>
      <c r="D52" s="338"/>
      <c r="E52" s="339"/>
      <c r="F52" s="369"/>
      <c r="G52" s="350"/>
      <c r="H52" s="370"/>
      <c r="I52" s="1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44" t="str">
        <f>IF(SUM($B$7:$B$19)&gt;0,"OTHER CASH INCOME IS GREATER THAN ZERO","OTHER CASH INCOME IS ZERO")</f>
        <v>OTHER CASH INCOME IS ZERO</v>
      </c>
      <c r="B53" s="345" t="str">
        <f>IF(SUM($B$7:$B$19)&gt;0,"","You have not included any sources of OTHER CASH INCOME")</f>
        <v>You have not included any sources of OTHER CASH INCOME</v>
      </c>
      <c r="C53" s="337"/>
      <c r="D53" s="345" t="str">
        <f>IF(SUM($B$7:$B$19)&gt;0,"","Please include at least ONE other source of cash income in cells B7-B19")</f>
        <v>Please include at least ONE other source of cash income in cells B7-B19</v>
      </c>
      <c r="E53" s="337"/>
      <c r="F53" s="369"/>
      <c r="G53" s="350"/>
      <c r="H53" s="370"/>
      <c r="I53" s="1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35"/>
      <c r="B54" s="338"/>
      <c r="C54" s="339"/>
      <c r="D54" s="338"/>
      <c r="E54" s="339"/>
      <c r="F54" s="369"/>
      <c r="G54" s="350"/>
      <c r="H54" s="370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44" t="str">
        <f>IF($C$45=$C$26,"IN-KIND SUPPORT MATCHES","IN-KIND SUPPORT DOES NOT MATCH")</f>
        <v>IN-KIND SUPPORT MATCHES</v>
      </c>
      <c r="B55" s="376" t="str">
        <f>IF(C45&gt;C26,"You have LESS In-kind INCOME than EXPENDITURE",IF(C45&lt;C26,"You have MORE in-kind INCOME than  EXPENDITURE", IF(C45=C26, "")))</f>
        <v/>
      </c>
      <c r="C55" s="337"/>
      <c r="D55" s="340" t="str">
        <f>IF($C$45=$C$26,"","Please ensure that cell C45 is equal to cell C26")</f>
        <v/>
      </c>
      <c r="E55" s="337"/>
      <c r="F55" s="369"/>
      <c r="G55" s="350"/>
      <c r="H55" s="370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35"/>
      <c r="B56" s="338"/>
      <c r="C56" s="339"/>
      <c r="D56" s="338"/>
      <c r="E56" s="339"/>
      <c r="F56" s="369"/>
      <c r="G56" s="350"/>
      <c r="H56" s="370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34" t="str">
        <f>IF($E$45=$B$5,"FUNDING EXPENDITURE MATCHES REQUEST","FUNDING EXPENDITURE DOES NOT MATCH REQUEST")</f>
        <v>FUNDING EXPENDITURE MATCHES REQUEST</v>
      </c>
      <c r="B57" s="336" t="str">
        <f>IF(E45&gt;B5,"Your FUNDING REQUEST is LESS than your FUNDING EXPENDITURE",IF(E45&lt;B5,"Your FUNDING REQUEST is greater than your FUNDING EXPENDITURE", IF(E45=B5, "")))</f>
        <v/>
      </c>
      <c r="C57" s="337"/>
      <c r="D57" s="340" t="str">
        <f>IF($E$45=$B$5,"","Please ensure that cell E45 is equal to cell B5")</f>
        <v/>
      </c>
      <c r="E57" s="337"/>
      <c r="F57" s="369"/>
      <c r="G57" s="350"/>
      <c r="H57" s="370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35"/>
      <c r="B58" s="338"/>
      <c r="C58" s="339"/>
      <c r="D58" s="338"/>
      <c r="E58" s="339"/>
      <c r="F58" s="369"/>
      <c r="G58" s="350"/>
      <c r="H58" s="370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41" t="str">
        <f>IF(AND($B$26-$B$45=0,$C$26-$C$45=0,$D$26-$D$45=0,$B$5-$E$45=0),"BUDGET IS BALANCED","")</f>
        <v>BUDGET IS BALANCED</v>
      </c>
      <c r="B59" s="342"/>
      <c r="C59" s="342"/>
      <c r="D59" s="342"/>
      <c r="E59" s="337"/>
      <c r="F59" s="369"/>
      <c r="G59" s="350"/>
      <c r="H59" s="370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38"/>
      <c r="B60" s="343"/>
      <c r="C60" s="343"/>
      <c r="D60" s="343"/>
      <c r="E60" s="339"/>
      <c r="F60" s="338"/>
      <c r="G60" s="343"/>
      <c r="H60" s="339"/>
      <c r="I60" s="120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118"/>
      <c r="B61" s="3"/>
      <c r="C61" s="3"/>
      <c r="D61" s="3"/>
      <c r="E61" s="3"/>
      <c r="F61" s="119"/>
      <c r="G61" s="3"/>
      <c r="H61" s="119"/>
      <c r="I61" s="1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75" t="s">
        <v>57</v>
      </c>
      <c r="B62" s="347"/>
      <c r="C62" s="347"/>
      <c r="D62" s="347"/>
      <c r="E62" s="348"/>
      <c r="F62" s="368" t="s">
        <v>58</v>
      </c>
      <c r="G62" s="342"/>
      <c r="H62" s="337"/>
      <c r="I62" s="121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71" t="s">
        <v>59</v>
      </c>
      <c r="B63" s="347"/>
      <c r="C63" s="347"/>
      <c r="D63" s="347"/>
      <c r="E63" s="348"/>
      <c r="F63" s="369"/>
      <c r="G63" s="350"/>
      <c r="H63" s="370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72" t="str">
        <f>IF($F$45=$F$26,"ACTUAL CASH INCOME MATCHES EXPENDITURE","ACTUAL CASH INCOME DOES NOT MATCH EXPENDITURE")</f>
        <v>ACTUAL CASH INCOME MATCHES EXPENDITURE</v>
      </c>
      <c r="B64" s="373" t="str">
        <f>IF(F45&gt;F26,"You have LESS actual cash INCOME than EXPENDITURE",IF(F45&lt;F26,"You have MORE actual cash INCOME than EXPENDITURE", IF(F45=F26, "")))</f>
        <v/>
      </c>
      <c r="C64" s="337"/>
      <c r="D64" s="373" t="str">
        <f>IF($F$45=$F$26,"","Please ensure that cell F45 is equal to cell F26")</f>
        <v/>
      </c>
      <c r="E64" s="337"/>
      <c r="F64" s="369"/>
      <c r="G64" s="350"/>
      <c r="H64" s="370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35"/>
      <c r="B65" s="338"/>
      <c r="C65" s="339"/>
      <c r="D65" s="338"/>
      <c r="E65" s="339"/>
      <c r="F65" s="369"/>
      <c r="G65" s="350"/>
      <c r="H65" s="370"/>
      <c r="I65" s="12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74" t="str">
        <f>IF($G$45=$G$26,"ACTUAL IN-KIND SUPPORT MATCHES","ACTUAL IN-KIND SUPPORT DOES NOT MATCH")</f>
        <v>ACTUAL IN-KIND SUPPORT MATCHES</v>
      </c>
      <c r="B66" s="366" t="str">
        <f>IF(G45&gt;G26,"You have LESS actual In-kind INCOME than EXPENDITURE",IF(G45&lt;G26,"You have MORE actual in-kind INCOME than  EXPENDITURE", IF(G45=G26, "")))</f>
        <v/>
      </c>
      <c r="C66" s="337"/>
      <c r="D66" s="366" t="str">
        <f>IF($G$45=$G$26,"","Please ensure that cell G45 is equal to cell G26")</f>
        <v/>
      </c>
      <c r="E66" s="337"/>
      <c r="F66" s="369"/>
      <c r="G66" s="350"/>
      <c r="H66" s="370"/>
      <c r="I66" s="120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35"/>
      <c r="B67" s="338"/>
      <c r="C67" s="339"/>
      <c r="D67" s="338"/>
      <c r="E67" s="339"/>
      <c r="F67" s="369"/>
      <c r="G67" s="350"/>
      <c r="H67" s="370"/>
      <c r="I67" s="120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67" t="str">
        <f>IF(AND(H45-H26=0),"BUDGET IS BALANCED","")</f>
        <v>BUDGET IS BALANCED</v>
      </c>
      <c r="B68" s="342"/>
      <c r="C68" s="342"/>
      <c r="D68" s="342"/>
      <c r="E68" s="337"/>
      <c r="F68" s="369"/>
      <c r="G68" s="350"/>
      <c r="H68" s="370"/>
      <c r="I68" s="12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38"/>
      <c r="B69" s="343"/>
      <c r="C69" s="343"/>
      <c r="D69" s="343"/>
      <c r="E69" s="339"/>
      <c r="F69" s="338"/>
      <c r="G69" s="343"/>
      <c r="H69" s="339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"/>
      <c r="E70" s="3"/>
      <c r="F70" s="119"/>
      <c r="G70" s="3"/>
      <c r="H70" s="119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"/>
      <c r="E71" s="3"/>
      <c r="F71" s="119"/>
      <c r="G71" s="3"/>
      <c r="H71" s="119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"/>
      <c r="E72" s="3"/>
      <c r="F72" s="119"/>
      <c r="G72" s="3"/>
      <c r="H72" s="119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"/>
      <c r="E73" s="3"/>
      <c r="F73" s="119"/>
      <c r="G73" s="119"/>
      <c r="H73" s="119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"/>
      <c r="E74" s="3"/>
      <c r="F74" s="3"/>
      <c r="G74" s="3"/>
      <c r="H74" s="3"/>
      <c r="I74" s="12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"/>
      <c r="E77" s="3"/>
      <c r="F77" s="3"/>
      <c r="G77" s="3"/>
      <c r="H77" s="3"/>
      <c r="I77" s="12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"/>
      <c r="E81" s="3"/>
      <c r="F81" s="3"/>
      <c r="G81" s="3"/>
      <c r="H81" s="3"/>
      <c r="I81" s="12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"/>
      <c r="E86" s="3"/>
      <c r="F86" s="3"/>
      <c r="G86" s="3"/>
      <c r="H86" s="3"/>
      <c r="I86" s="12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"/>
      <c r="E88" s="3"/>
      <c r="F88" s="3"/>
      <c r="G88" s="3"/>
      <c r="H88" s="3"/>
      <c r="I88" s="1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"/>
      <c r="E89" s="3"/>
      <c r="F89" s="3"/>
      <c r="G89" s="3"/>
      <c r="H89" s="3"/>
      <c r="I89" s="1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sheetProtection sheet="1" objects="1" scenarios="1"/>
  <protectedRanges>
    <protectedRange sqref="B2 F2 B5 F5 B7:B19 C20:C24 F7:F18 F19 G20:G24 B29:C43 E29:G43 I29:I45 I5:I24" name="Y2 Edit Range"/>
  </protectedRanges>
  <mergeCells count="34">
    <mergeCell ref="J2:L26"/>
    <mergeCell ref="B3:C3"/>
    <mergeCell ref="F3:H3"/>
    <mergeCell ref="D66:E67"/>
    <mergeCell ref="A68:E69"/>
    <mergeCell ref="F62:H69"/>
    <mergeCell ref="A63:E63"/>
    <mergeCell ref="A64:A65"/>
    <mergeCell ref="B64:C65"/>
    <mergeCell ref="D64:E65"/>
    <mergeCell ref="A66:A67"/>
    <mergeCell ref="B66:C67"/>
    <mergeCell ref="A62:E62"/>
    <mergeCell ref="B55:C56"/>
    <mergeCell ref="A49:E49"/>
    <mergeCell ref="F49:H60"/>
    <mergeCell ref="A1:I1"/>
    <mergeCell ref="B2:C2"/>
    <mergeCell ref="D2:E2"/>
    <mergeCell ref="F2:H2"/>
    <mergeCell ref="A47:E47"/>
    <mergeCell ref="A50:E50"/>
    <mergeCell ref="B51:C52"/>
    <mergeCell ref="D51:E52"/>
    <mergeCell ref="D53:E54"/>
    <mergeCell ref="D55:E56"/>
    <mergeCell ref="A51:A52"/>
    <mergeCell ref="A57:A58"/>
    <mergeCell ref="B57:C58"/>
    <mergeCell ref="D57:E58"/>
    <mergeCell ref="A59:E60"/>
    <mergeCell ref="A53:A54"/>
    <mergeCell ref="B53:C54"/>
    <mergeCell ref="A55:A56"/>
  </mergeCells>
  <conditionalFormatting sqref="A50">
    <cfRule type="cellIs" dxfId="163" priority="17" operator="equal">
      <formula>"BUDGET IS BALANCED"</formula>
    </cfRule>
    <cfRule type="cellIs" dxfId="162" priority="18" operator="equal">
      <formula>"PLEASE CORRECT"</formula>
    </cfRule>
  </conditionalFormatting>
  <conditionalFormatting sqref="A51">
    <cfRule type="cellIs" dxfId="161" priority="19" operator="equal">
      <formula>"CASH INCOME MATCHES EXPENDITURE"</formula>
    </cfRule>
    <cfRule type="cellIs" dxfId="160" priority="20" operator="equal">
      <formula>"CASH INCOME DOES NOT MATCH EXPENDITURE"</formula>
    </cfRule>
  </conditionalFormatting>
  <conditionalFormatting sqref="A53">
    <cfRule type="cellIs" dxfId="159" priority="21" operator="equal">
      <formula>"OTHER CASH INCOME IS GREATER THAN ZERO"</formula>
    </cfRule>
    <cfRule type="cellIs" dxfId="158" priority="22" operator="equal">
      <formula>"OTHER CASH INCOME IS ZERO"</formula>
    </cfRule>
  </conditionalFormatting>
  <conditionalFormatting sqref="A55">
    <cfRule type="cellIs" dxfId="157" priority="24" operator="equal">
      <formula>"IN-KIND SUPPORT MATCHES"</formula>
    </cfRule>
    <cfRule type="cellIs" dxfId="156" priority="23" operator="equal">
      <formula>"IN-KIND SUPPORT DOES NOT MATCH"</formula>
    </cfRule>
  </conditionalFormatting>
  <conditionalFormatting sqref="A57">
    <cfRule type="cellIs" dxfId="155" priority="26" operator="equal">
      <formula>"FUNDING EXPENDITURE DOES NOT MATCH REQUEST"</formula>
    </cfRule>
    <cfRule type="cellIs" dxfId="154" priority="25" operator="equal">
      <formula>"FUNDING EXPENDITURE MATCHES REQUEST"</formula>
    </cfRule>
  </conditionalFormatting>
  <conditionalFormatting sqref="A59 A61">
    <cfRule type="cellIs" dxfId="153" priority="27" operator="equal">
      <formula>"BUDGET IS BALANCED"</formula>
    </cfRule>
  </conditionalFormatting>
  <conditionalFormatting sqref="A64:A65">
    <cfRule type="cellIs" dxfId="152" priority="43" operator="equal">
      <formula>"ACTUAL CASH INCOME DOES NOT MATCH EXPENDITURE"</formula>
    </cfRule>
  </conditionalFormatting>
  <conditionalFormatting sqref="A66:A67">
    <cfRule type="cellIs" dxfId="151" priority="42" operator="equal">
      <formula>"ACTUAL IN-KIND SUPPORT DOES NOT MATCH"</formula>
    </cfRule>
  </conditionalFormatting>
  <conditionalFormatting sqref="A64:E65">
    <cfRule type="cellIs" dxfId="150" priority="39" operator="equal">
      <formula>"ACTUAL CASH INCOME MATCHES EXPENDITURE"</formula>
    </cfRule>
  </conditionalFormatting>
  <conditionalFormatting sqref="A64:E67">
    <cfRule type="cellIs" dxfId="149" priority="45" operator="equal">
      <formula>""""""</formula>
    </cfRule>
  </conditionalFormatting>
  <conditionalFormatting sqref="A66:E67">
    <cfRule type="cellIs" dxfId="148" priority="40" operator="equal">
      <formula>"ACTUAL IN-KIND SUPPORT MATCHES"</formula>
    </cfRule>
  </conditionalFormatting>
  <conditionalFormatting sqref="A68:E69">
    <cfRule type="cellIs" dxfId="147" priority="44" operator="equal">
      <formula>"BUDGET IS BALANCED"</formula>
    </cfRule>
  </conditionalFormatting>
  <conditionalFormatting sqref="B5 B7:B17 B19 C20:C24 B29:C43">
    <cfRule type="cellIs" dxfId="146" priority="1" operator="equal">
      <formula>0</formula>
    </cfRule>
  </conditionalFormatting>
  <conditionalFormatting sqref="B51 D51 B53 D53">
    <cfRule type="cellIs" dxfId="145" priority="32" operator="equal">
      <formula>""</formula>
    </cfRule>
  </conditionalFormatting>
  <conditionalFormatting sqref="B51">
    <cfRule type="cellIs" dxfId="144" priority="28" operator="notEqual">
      <formula>""</formula>
    </cfRule>
  </conditionalFormatting>
  <conditionalFormatting sqref="B53">
    <cfRule type="cellIs" dxfId="143" priority="29" operator="equal">
      <formula>"You have not included any sources of OTHER CASH INCOME"</formula>
    </cfRule>
  </conditionalFormatting>
  <conditionalFormatting sqref="B55 D55 B57 D57">
    <cfRule type="cellIs" dxfId="142" priority="33" operator="equal">
      <formula>""</formula>
    </cfRule>
  </conditionalFormatting>
  <conditionalFormatting sqref="B55">
    <cfRule type="cellIs" dxfId="141" priority="30" operator="notEqual">
      <formula>""</formula>
    </cfRule>
  </conditionalFormatting>
  <conditionalFormatting sqref="B57">
    <cfRule type="cellIs" dxfId="140" priority="31" operator="notEqual">
      <formula>""</formula>
    </cfRule>
  </conditionalFormatting>
  <conditionalFormatting sqref="B26:D26">
    <cfRule type="cellIs" dxfId="139" priority="2" operator="equal">
      <formula>0</formula>
    </cfRule>
    <cfRule type="cellIs" dxfId="138" priority="3" operator="notEqual">
      <formula>B45</formula>
    </cfRule>
    <cfRule type="cellIs" dxfId="137" priority="4" operator="equal">
      <formula>B45</formula>
    </cfRule>
  </conditionalFormatting>
  <conditionalFormatting sqref="B45:D45">
    <cfRule type="cellIs" dxfId="136" priority="10" operator="equal">
      <formula>B26</formula>
    </cfRule>
    <cfRule type="cellIs" dxfId="135" priority="9" operator="notEqual">
      <formula>B26</formula>
    </cfRule>
  </conditionalFormatting>
  <conditionalFormatting sqref="B45:E45">
    <cfRule type="cellIs" dxfId="134" priority="8" operator="equal">
      <formula>0</formula>
    </cfRule>
  </conditionalFormatting>
  <conditionalFormatting sqref="B64:E67">
    <cfRule type="cellIs" dxfId="133" priority="41" operator="notEqual">
      <formula>""</formula>
    </cfRule>
  </conditionalFormatting>
  <conditionalFormatting sqref="D51">
    <cfRule type="cellIs" dxfId="132" priority="34" operator="notEqual">
      <formula>""</formula>
    </cfRule>
  </conditionalFormatting>
  <conditionalFormatting sqref="D53">
    <cfRule type="notContainsBlanks" dxfId="131" priority="36">
      <formula>LEN(TRIM(D53))&gt;0</formula>
    </cfRule>
    <cfRule type="cellIs" dxfId="130" priority="35" operator="equal">
      <formula>"CASH INCOME MATCHES CASH EXPENDITURE"</formula>
    </cfRule>
  </conditionalFormatting>
  <conditionalFormatting sqref="D55">
    <cfRule type="cellIs" dxfId="129" priority="37" operator="notEqual">
      <formula>""</formula>
    </cfRule>
  </conditionalFormatting>
  <conditionalFormatting sqref="D57">
    <cfRule type="cellIs" dxfId="128" priority="38" operator="notEqual">
      <formula>""</formula>
    </cfRule>
  </conditionalFormatting>
  <conditionalFormatting sqref="E45">
    <cfRule type="cellIs" dxfId="127" priority="13" operator="equal">
      <formula>$B$5</formula>
    </cfRule>
    <cfRule type="cellIs" dxfId="126" priority="12" operator="notEqual">
      <formula>$B$5</formula>
    </cfRule>
  </conditionalFormatting>
  <conditionalFormatting sqref="F26:H26">
    <cfRule type="cellIs" dxfId="125" priority="5" operator="equal">
      <formula>0</formula>
    </cfRule>
    <cfRule type="cellIs" dxfId="124" priority="7" operator="equal">
      <formula>F45</formula>
    </cfRule>
    <cfRule type="cellIs" dxfId="123" priority="6" operator="notEqual">
      <formula>F45</formula>
    </cfRule>
  </conditionalFormatting>
  <conditionalFormatting sqref="F45:H45">
    <cfRule type="cellIs" dxfId="122" priority="16" operator="equal">
      <formula>F26</formula>
    </cfRule>
    <cfRule type="cellIs" dxfId="121" priority="15" operator="notEqual">
      <formula>F26</formula>
    </cfRule>
    <cfRule type="cellIs" dxfId="120" priority="14" operator="equal">
      <formula>0</formula>
    </cfRule>
  </conditionalFormatting>
  <dataValidations count="1">
    <dataValidation type="decimal" operator="greaterThan" allowBlank="1" showInputMessage="1" showErrorMessage="1" error="Numbers only, please!" sqref="B5 F5 B7:B19 F7:F19 C20:C24 G20:G24 B29:C43 E29:G43" xr:uid="{00000000-0002-0000-0100-000000000000}">
      <formula1>0</formula1>
    </dataValidation>
  </dataValidations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Zeros="0" workbookViewId="0">
      <pane xSplit="1" topLeftCell="D1" activePane="topRight" state="frozen"/>
      <selection pane="topRight" activeCell="I13" sqref="I13"/>
    </sheetView>
  </sheetViews>
  <sheetFormatPr defaultColWidth="12.6328125" defaultRowHeight="15" customHeight="1"/>
  <cols>
    <col min="1" max="1" width="42.7265625" customWidth="1"/>
    <col min="2" max="2" width="14.453125" customWidth="1"/>
    <col min="3" max="3" width="11.36328125" customWidth="1"/>
    <col min="4" max="4" width="13" customWidth="1"/>
    <col min="5" max="5" width="15.08984375" customWidth="1"/>
    <col min="6" max="6" width="12.26953125" customWidth="1"/>
    <col min="7" max="7" width="14.36328125" customWidth="1"/>
    <col min="8" max="8" width="13.36328125" customWidth="1"/>
    <col min="9" max="9" width="88" customWidth="1"/>
    <col min="10" max="12" width="11.36328125" customWidth="1"/>
  </cols>
  <sheetData>
    <row r="1" spans="1:26" ht="12.75" customHeight="1">
      <c r="A1" s="349"/>
      <c r="B1" s="350"/>
      <c r="C1" s="350"/>
      <c r="D1" s="350"/>
      <c r="E1" s="350"/>
      <c r="F1" s="350"/>
      <c r="G1" s="350"/>
      <c r="H1" s="350"/>
      <c r="I1" s="350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>
      <c r="A2" s="4" t="s">
        <v>0</v>
      </c>
      <c r="B2" s="351">
        <f>'Year 1'!B2</f>
        <v>0</v>
      </c>
      <c r="C2" s="352"/>
      <c r="D2" s="353" t="s">
        <v>1</v>
      </c>
      <c r="E2" s="352"/>
      <c r="F2" s="354">
        <f>'Year 1'!F2</f>
        <v>0</v>
      </c>
      <c r="G2" s="355"/>
      <c r="H2" s="352"/>
      <c r="I2" s="5"/>
      <c r="J2" s="357" t="s">
        <v>63</v>
      </c>
      <c r="K2" s="358"/>
      <c r="L2" s="35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" customHeight="1">
      <c r="A3" s="6"/>
      <c r="B3" s="351" t="s">
        <v>64</v>
      </c>
      <c r="C3" s="355"/>
      <c r="D3" s="7"/>
      <c r="E3" s="8"/>
      <c r="F3" s="365" t="s">
        <v>4</v>
      </c>
      <c r="G3" s="347"/>
      <c r="H3" s="348"/>
      <c r="I3" s="1"/>
      <c r="J3" s="360"/>
      <c r="K3" s="350"/>
      <c r="L3" s="36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9" t="s">
        <v>5</v>
      </c>
      <c r="B4" s="10" t="s">
        <v>6</v>
      </c>
      <c r="C4" s="11" t="s">
        <v>7</v>
      </c>
      <c r="D4" s="12"/>
      <c r="E4" s="13" t="s">
        <v>8</v>
      </c>
      <c r="F4" s="14" t="s">
        <v>9</v>
      </c>
      <c r="G4" s="15" t="s">
        <v>10</v>
      </c>
      <c r="H4" s="16" t="s">
        <v>11</v>
      </c>
      <c r="I4" s="17" t="s">
        <v>12</v>
      </c>
      <c r="J4" s="360"/>
      <c r="K4" s="350"/>
      <c r="L4" s="36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18" t="s">
        <v>13</v>
      </c>
      <c r="B5" s="19"/>
      <c r="C5" s="20"/>
      <c r="D5" s="21" t="s">
        <v>14</v>
      </c>
      <c r="E5" s="22" t="str">
        <f>IF(D26&lt;&gt;0,B5/D26,"")</f>
        <v/>
      </c>
      <c r="F5" s="23"/>
      <c r="G5" s="24"/>
      <c r="H5" s="25"/>
      <c r="I5" s="329"/>
      <c r="J5" s="360"/>
      <c r="K5" s="350"/>
      <c r="L5" s="36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26">
        <f>'Year 1'!A6</f>
        <v>0</v>
      </c>
      <c r="B6" s="27"/>
      <c r="C6" s="28"/>
      <c r="D6" s="29"/>
      <c r="E6" s="12"/>
      <c r="F6" s="30"/>
      <c r="G6" s="31"/>
      <c r="H6" s="32"/>
      <c r="I6" s="330"/>
      <c r="J6" s="360"/>
      <c r="K6" s="350"/>
      <c r="L6" s="36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33" t="str">
        <f>'Year 1'!A7</f>
        <v xml:space="preserve">Grant(s) / Sponsorship </v>
      </c>
      <c r="B7" s="34"/>
      <c r="C7" s="35"/>
      <c r="D7" s="29"/>
      <c r="E7" s="12"/>
      <c r="F7" s="125"/>
      <c r="G7" s="31"/>
      <c r="H7" s="32"/>
      <c r="I7" s="331"/>
      <c r="J7" s="360"/>
      <c r="K7" s="350"/>
      <c r="L7" s="36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33" t="str">
        <f>'Year 1'!A8</f>
        <v>Box Office</v>
      </c>
      <c r="B8" s="34"/>
      <c r="C8" s="35"/>
      <c r="D8" s="29"/>
      <c r="E8" s="12"/>
      <c r="F8" s="125"/>
      <c r="G8" s="31"/>
      <c r="H8" s="32"/>
      <c r="I8" s="332"/>
      <c r="J8" s="360"/>
      <c r="K8" s="350"/>
      <c r="L8" s="36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33" t="str">
        <f>'Year 1'!A9</f>
        <v>Print and Merch Sales</v>
      </c>
      <c r="B9" s="34"/>
      <c r="C9" s="37"/>
      <c r="D9" s="38" t="s">
        <v>18</v>
      </c>
      <c r="E9" s="39">
        <f>IF(D26&lt;&gt;0,SUM(B6:B19)/D26,0)</f>
        <v>0</v>
      </c>
      <c r="F9" s="36"/>
      <c r="G9" s="40"/>
      <c r="H9" s="41"/>
      <c r="I9" s="332"/>
      <c r="J9" s="360"/>
      <c r="K9" s="350"/>
      <c r="L9" s="36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42" t="str">
        <f>'Year 1'!A10</f>
        <v>Please input new lines as required</v>
      </c>
      <c r="B10" s="34"/>
      <c r="C10" s="37"/>
      <c r="D10" s="38"/>
      <c r="E10" s="39"/>
      <c r="F10" s="36"/>
      <c r="G10" s="40"/>
      <c r="H10" s="41"/>
      <c r="I10" s="330"/>
      <c r="J10" s="360"/>
      <c r="K10" s="350"/>
      <c r="L10" s="36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33">
        <f>'Year 1'!A11</f>
        <v>0</v>
      </c>
      <c r="B11" s="34"/>
      <c r="C11" s="37"/>
      <c r="D11" s="38"/>
      <c r="E11" s="39"/>
      <c r="F11" s="36"/>
      <c r="G11" s="40"/>
      <c r="H11" s="41"/>
      <c r="I11" s="330"/>
      <c r="J11" s="360"/>
      <c r="K11" s="350"/>
      <c r="L11" s="36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33">
        <f>'Year 1'!A12</f>
        <v>0</v>
      </c>
      <c r="B12" s="34"/>
      <c r="C12" s="37"/>
      <c r="D12" s="38"/>
      <c r="E12" s="39"/>
      <c r="F12" s="36"/>
      <c r="G12" s="40"/>
      <c r="H12" s="41"/>
      <c r="I12" s="330"/>
      <c r="J12" s="360"/>
      <c r="K12" s="350"/>
      <c r="L12" s="36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33">
        <f>'Year 1'!A13</f>
        <v>0</v>
      </c>
      <c r="B13" s="34"/>
      <c r="C13" s="37"/>
      <c r="D13" s="38"/>
      <c r="E13" s="39"/>
      <c r="F13" s="36"/>
      <c r="G13" s="40"/>
      <c r="H13" s="41"/>
      <c r="I13" s="330"/>
      <c r="J13" s="360"/>
      <c r="K13" s="350"/>
      <c r="L13" s="36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33">
        <f>'Year 1'!A14</f>
        <v>0</v>
      </c>
      <c r="B14" s="34"/>
      <c r="C14" s="37"/>
      <c r="D14" s="38"/>
      <c r="E14" s="39"/>
      <c r="F14" s="36"/>
      <c r="G14" s="40"/>
      <c r="H14" s="41"/>
      <c r="I14" s="330"/>
      <c r="J14" s="360"/>
      <c r="K14" s="350"/>
      <c r="L14" s="36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33">
        <f>'Year 1'!A15</f>
        <v>0</v>
      </c>
      <c r="B15" s="34"/>
      <c r="C15" s="37"/>
      <c r="D15" s="38"/>
      <c r="E15" s="39"/>
      <c r="F15" s="36"/>
      <c r="G15" s="40"/>
      <c r="H15" s="41"/>
      <c r="I15" s="330"/>
      <c r="J15" s="360"/>
      <c r="K15" s="350"/>
      <c r="L15" s="36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33">
        <f>'Year 1'!A16</f>
        <v>0</v>
      </c>
      <c r="B16" s="34"/>
      <c r="C16" s="37"/>
      <c r="D16" s="38"/>
      <c r="E16" s="39"/>
      <c r="F16" s="36"/>
      <c r="G16" s="40"/>
      <c r="H16" s="41"/>
      <c r="I16" s="330"/>
      <c r="J16" s="360"/>
      <c r="K16" s="350"/>
      <c r="L16" s="36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33">
        <f>'Year 1'!A17</f>
        <v>0</v>
      </c>
      <c r="B17" s="34"/>
      <c r="C17" s="37"/>
      <c r="D17" s="38"/>
      <c r="E17" s="39"/>
      <c r="F17" s="36"/>
      <c r="G17" s="40"/>
      <c r="H17" s="41"/>
      <c r="I17" s="330"/>
      <c r="J17" s="360"/>
      <c r="K17" s="350"/>
      <c r="L17" s="36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33">
        <f>'Year 1'!A18</f>
        <v>0</v>
      </c>
      <c r="B18" s="126"/>
      <c r="C18" s="37"/>
      <c r="D18" s="38"/>
      <c r="E18" s="39"/>
      <c r="F18" s="36"/>
      <c r="G18" s="40"/>
      <c r="H18" s="41"/>
      <c r="I18" s="330"/>
      <c r="J18" s="360"/>
      <c r="K18" s="350"/>
      <c r="L18" s="36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33" t="str">
        <f>'Year 1'!A19</f>
        <v>Other CASH income</v>
      </c>
      <c r="B19" s="34"/>
      <c r="C19" s="37"/>
      <c r="D19" s="12"/>
      <c r="E19" s="12"/>
      <c r="F19" s="125"/>
      <c r="G19" s="31"/>
      <c r="H19" s="32"/>
      <c r="I19" s="330"/>
      <c r="J19" s="360"/>
      <c r="K19" s="350"/>
      <c r="L19" s="36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44" t="str">
        <f>'Year 1'!A20</f>
        <v>Venue Provision - In-Kind</v>
      </c>
      <c r="B20" s="45"/>
      <c r="C20" s="46"/>
      <c r="D20" s="12"/>
      <c r="E20" s="12"/>
      <c r="F20" s="30"/>
      <c r="G20" s="127"/>
      <c r="H20" s="32"/>
      <c r="I20" s="330"/>
      <c r="J20" s="360"/>
      <c r="K20" s="350"/>
      <c r="L20" s="36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44" t="str">
        <f>'Year 1'!A21</f>
        <v>Staff  - In-Kind</v>
      </c>
      <c r="B21" s="45"/>
      <c r="C21" s="46"/>
      <c r="D21" s="29" t="s">
        <v>7</v>
      </c>
      <c r="E21" s="48">
        <f>IF(D26&lt;&gt;0,SUM(C20:C24)/D26,0)</f>
        <v>0</v>
      </c>
      <c r="F21" s="49"/>
      <c r="G21" s="47"/>
      <c r="H21" s="41"/>
      <c r="I21" s="330"/>
      <c r="J21" s="360"/>
      <c r="K21" s="350"/>
      <c r="L21" s="36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44" t="str">
        <f>'Year 1'!A22</f>
        <v>Marketing  - In-Kind</v>
      </c>
      <c r="B22" s="45"/>
      <c r="C22" s="50"/>
      <c r="D22" s="51"/>
      <c r="E22" s="51"/>
      <c r="F22" s="52"/>
      <c r="G22" s="127"/>
      <c r="H22" s="53"/>
      <c r="I22" s="330"/>
      <c r="J22" s="360"/>
      <c r="K22" s="350"/>
      <c r="L22" s="36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44" t="str">
        <f>'Year 1'!A23</f>
        <v>Marketing  - In-Kind</v>
      </c>
      <c r="B23" s="45"/>
      <c r="C23" s="50"/>
      <c r="D23" s="51"/>
      <c r="E23" s="51"/>
      <c r="F23" s="52"/>
      <c r="G23" s="127"/>
      <c r="H23" s="53"/>
      <c r="I23" s="330"/>
      <c r="J23" s="360"/>
      <c r="K23" s="350"/>
      <c r="L23" s="36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44" t="str">
        <f>'Year 1'!A24</f>
        <v xml:space="preserve"> Other IN-KIND income</v>
      </c>
      <c r="B24" s="45"/>
      <c r="C24" s="46"/>
      <c r="D24" s="51"/>
      <c r="E24" s="12"/>
      <c r="F24" s="30"/>
      <c r="G24" s="127"/>
      <c r="H24" s="32"/>
      <c r="I24" s="330"/>
      <c r="J24" s="360"/>
      <c r="K24" s="350"/>
      <c r="L24" s="36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131"/>
      <c r="B25" s="132" t="s">
        <v>25</v>
      </c>
      <c r="C25" s="133" t="s">
        <v>26</v>
      </c>
      <c r="D25" s="134" t="s">
        <v>27</v>
      </c>
      <c r="E25" s="135" t="s">
        <v>28</v>
      </c>
      <c r="F25" s="136" t="s">
        <v>25</v>
      </c>
      <c r="G25" s="137" t="s">
        <v>26</v>
      </c>
      <c r="H25" s="138" t="s">
        <v>27</v>
      </c>
      <c r="I25" s="139"/>
      <c r="J25" s="360"/>
      <c r="K25" s="350"/>
      <c r="L25" s="361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</row>
    <row r="26" spans="1:26" ht="12.75" customHeight="1">
      <c r="A26" s="64" t="s">
        <v>27</v>
      </c>
      <c r="B26" s="65">
        <f>SUM(B5:B24)</f>
        <v>0</v>
      </c>
      <c r="C26" s="65">
        <f>SUM(C20:C24)</f>
        <v>0</v>
      </c>
      <c r="D26" s="66">
        <f>B26+C26</f>
        <v>0</v>
      </c>
      <c r="E26" s="67">
        <f>E9+E21</f>
        <v>0</v>
      </c>
      <c r="F26" s="65">
        <f>SUM(F5:F19)</f>
        <v>0</v>
      </c>
      <c r="G26" s="65">
        <f>SUM(G20:G24)</f>
        <v>0</v>
      </c>
      <c r="H26" s="66">
        <f>SUM(F26:G26)</f>
        <v>0</v>
      </c>
      <c r="I26" s="68"/>
      <c r="J26" s="362"/>
      <c r="K26" s="363"/>
      <c r="L26" s="364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69"/>
      <c r="B27" s="70"/>
      <c r="C27" s="70"/>
      <c r="D27" s="71"/>
      <c r="E27" s="71"/>
      <c r="F27" s="72"/>
      <c r="G27" s="73"/>
      <c r="H27" s="74"/>
      <c r="I27" s="7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76" t="s">
        <v>29</v>
      </c>
      <c r="B28" s="77" t="s">
        <v>6</v>
      </c>
      <c r="C28" s="78" t="s">
        <v>7</v>
      </c>
      <c r="D28" s="79"/>
      <c r="E28" s="79" t="s">
        <v>30</v>
      </c>
      <c r="F28" s="80" t="s">
        <v>6</v>
      </c>
      <c r="G28" s="81" t="s">
        <v>7</v>
      </c>
      <c r="H28" s="82" t="s">
        <v>31</v>
      </c>
      <c r="I28" s="83" t="s">
        <v>12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84" t="str">
        <f>'Year 1'!A29</f>
        <v>Project Management (staff costs)</v>
      </c>
      <c r="B29" s="85"/>
      <c r="C29" s="86"/>
      <c r="D29" s="87"/>
      <c r="E29" s="88"/>
      <c r="F29" s="89"/>
      <c r="G29" s="90"/>
      <c r="H29" s="91"/>
      <c r="I29" s="328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129" t="str">
        <f>'Year 1'!A30</f>
        <v>Technical (staff costs)</v>
      </c>
      <c r="B30" s="130"/>
      <c r="C30" s="46"/>
      <c r="D30" s="87"/>
      <c r="E30" s="88"/>
      <c r="F30" s="89"/>
      <c r="G30" s="90"/>
      <c r="H30" s="91"/>
      <c r="I30" s="32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129" t="str">
        <f>'Year 1'!A31</f>
        <v>Curator(s) (staff costs)</v>
      </c>
      <c r="B31" s="130"/>
      <c r="C31" s="46"/>
      <c r="D31" s="87"/>
      <c r="E31" s="88"/>
      <c r="F31" s="89"/>
      <c r="G31" s="90"/>
      <c r="H31" s="91"/>
      <c r="I31" s="32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129" t="str">
        <f>'Year 1'!A32</f>
        <v>Travel and Accommodation</v>
      </c>
      <c r="B32" s="130"/>
      <c r="C32" s="46"/>
      <c r="D32" s="87"/>
      <c r="E32" s="88"/>
      <c r="F32" s="89"/>
      <c r="G32" s="90"/>
      <c r="H32" s="91"/>
      <c r="I32" s="32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129" t="str">
        <f>'Year 1'!A33</f>
        <v>Venue Hire</v>
      </c>
      <c r="B33" s="130"/>
      <c r="C33" s="46"/>
      <c r="D33" s="87"/>
      <c r="E33" s="88"/>
      <c r="F33" s="89"/>
      <c r="G33" s="90"/>
      <c r="H33" s="91"/>
      <c r="I33" s="32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129" t="str">
        <f>'Year 1'!A34</f>
        <v>Film Hire (in-venue/online)</v>
      </c>
      <c r="B34" s="130"/>
      <c r="C34" s="46"/>
      <c r="D34" s="87"/>
      <c r="E34" s="88"/>
      <c r="F34" s="89"/>
      <c r="G34" s="90"/>
      <c r="H34" s="91"/>
      <c r="I34" s="32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129" t="str">
        <f>'Year 1'!A35</f>
        <v>Film Transport/Download costs</v>
      </c>
      <c r="B35" s="130"/>
      <c r="C35" s="46"/>
      <c r="D35" s="87"/>
      <c r="E35" s="88"/>
      <c r="F35" s="89"/>
      <c r="G35" s="90"/>
      <c r="H35" s="91"/>
      <c r="I35" s="32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129" t="str">
        <f>'Year 1'!A36</f>
        <v>Speakers/ Guests Fees</v>
      </c>
      <c r="B36" s="130"/>
      <c r="C36" s="46"/>
      <c r="D36" s="87"/>
      <c r="E36" s="88"/>
      <c r="F36" s="89"/>
      <c r="G36" s="90"/>
      <c r="H36" s="91"/>
      <c r="I36" s="3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129" t="str">
        <f>'Year 1'!A37</f>
        <v>Wrap-around activity costs</v>
      </c>
      <c r="B37" s="130"/>
      <c r="C37" s="46"/>
      <c r="D37" s="87"/>
      <c r="E37" s="88"/>
      <c r="F37" s="89"/>
      <c r="G37" s="90"/>
      <c r="H37" s="91"/>
      <c r="I37" s="323"/>
      <c r="J37" s="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129" t="str">
        <f>'Year 1'!A38</f>
        <v>Installation costs</v>
      </c>
      <c r="B38" s="130"/>
      <c r="C38" s="46"/>
      <c r="D38" s="87"/>
      <c r="E38" s="88"/>
      <c r="F38" s="89"/>
      <c r="G38" s="90"/>
      <c r="H38" s="91"/>
      <c r="I38" s="325"/>
      <c r="J38" s="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129" t="str">
        <f>'Year 1'!A39</f>
        <v>Access costs</v>
      </c>
      <c r="B39" s="130"/>
      <c r="C39" s="46"/>
      <c r="D39" s="87"/>
      <c r="E39" s="88"/>
      <c r="F39" s="89"/>
      <c r="G39" s="90"/>
      <c r="H39" s="91"/>
      <c r="I39" s="324"/>
      <c r="J39" s="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129" t="str">
        <f>'Year 1'!A40</f>
        <v>Marketing</v>
      </c>
      <c r="B40" s="130"/>
      <c r="C40" s="46"/>
      <c r="D40" s="87"/>
      <c r="E40" s="88"/>
      <c r="F40" s="89"/>
      <c r="G40" s="90"/>
      <c r="H40" s="91"/>
      <c r="I40" s="326"/>
      <c r="J40" s="1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129" t="str">
        <f>'Year 1'!A41</f>
        <v>Audience Development and Community Outreach</v>
      </c>
      <c r="B41" s="130"/>
      <c r="C41" s="46"/>
      <c r="D41" s="87"/>
      <c r="E41" s="88"/>
      <c r="F41" s="89"/>
      <c r="G41" s="90"/>
      <c r="H41" s="91"/>
      <c r="I41" s="323"/>
      <c r="J41" s="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129" t="str">
        <f>'Year 1'!A42</f>
        <v>Other Costs  (Please specify in NOTES section)</v>
      </c>
      <c r="B42" s="130"/>
      <c r="C42" s="46"/>
      <c r="D42" s="87"/>
      <c r="E42" s="88"/>
      <c r="F42" s="89"/>
      <c r="G42" s="90"/>
      <c r="H42" s="91"/>
      <c r="I42" s="323"/>
      <c r="J42" s="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92" t="str">
        <f>'Year 1'!A43</f>
        <v>Contingency</v>
      </c>
      <c r="B43" s="93"/>
      <c r="C43" s="46"/>
      <c r="D43" s="87"/>
      <c r="E43" s="88"/>
      <c r="F43" s="89"/>
      <c r="G43" s="90"/>
      <c r="H43" s="91"/>
      <c r="I43" s="323"/>
      <c r="J43" s="1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141"/>
      <c r="B44" s="142" t="s">
        <v>47</v>
      </c>
      <c r="C44" s="143" t="s">
        <v>48</v>
      </c>
      <c r="D44" s="144" t="s">
        <v>49</v>
      </c>
      <c r="E44" s="145" t="s">
        <v>50</v>
      </c>
      <c r="F44" s="146" t="s">
        <v>47</v>
      </c>
      <c r="G44" s="147" t="s">
        <v>48</v>
      </c>
      <c r="H44" s="148" t="s">
        <v>49</v>
      </c>
      <c r="I44" s="333"/>
      <c r="J44" s="149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</row>
    <row r="45" spans="1:26" ht="12.75" customHeight="1">
      <c r="A45" s="104" t="s">
        <v>51</v>
      </c>
      <c r="B45" s="105">
        <f>SUM(B29:B44)</f>
        <v>0</v>
      </c>
      <c r="C45" s="105">
        <f>SUM(C29:C43)</f>
        <v>0</v>
      </c>
      <c r="D45" s="106">
        <f>B45+C45</f>
        <v>0</v>
      </c>
      <c r="E45" s="107">
        <f t="shared" ref="E45:G45" si="0">SUM(E29:E43)</f>
        <v>0</v>
      </c>
      <c r="F45" s="105">
        <f t="shared" si="0"/>
        <v>0</v>
      </c>
      <c r="G45" s="105">
        <f t="shared" si="0"/>
        <v>0</v>
      </c>
      <c r="H45" s="106">
        <f>SUM(F45:G45)</f>
        <v>0</v>
      </c>
      <c r="I45" s="327"/>
      <c r="J45" s="1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1"/>
      <c r="B46" s="108"/>
      <c r="C46" s="109"/>
      <c r="D46" s="95"/>
      <c r="E46" s="95"/>
      <c r="F46" s="110" t="s">
        <v>52</v>
      </c>
      <c r="G46" s="111"/>
      <c r="H46" s="112"/>
      <c r="I46" s="113"/>
      <c r="J46" s="1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56"/>
      <c r="B47" s="350"/>
      <c r="C47" s="350"/>
      <c r="D47" s="350"/>
      <c r="E47" s="350"/>
      <c r="F47" s="115" t="s">
        <v>53</v>
      </c>
      <c r="G47" s="116"/>
      <c r="H47" s="117"/>
      <c r="I47" s="113"/>
      <c r="J47" s="1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114"/>
      <c r="B48" s="3"/>
      <c r="C48" s="3"/>
      <c r="D48" s="3"/>
      <c r="E48" s="3"/>
      <c r="F48" s="1"/>
      <c r="G48" s="1"/>
      <c r="H48" s="1"/>
      <c r="I48" s="113"/>
      <c r="J48" s="1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77" t="s">
        <v>54</v>
      </c>
      <c r="B49" s="347"/>
      <c r="C49" s="347"/>
      <c r="D49" s="347"/>
      <c r="E49" s="348"/>
      <c r="F49" s="378" t="s">
        <v>65</v>
      </c>
      <c r="G49" s="342"/>
      <c r="H49" s="337"/>
      <c r="I49" s="1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46" t="s">
        <v>56</v>
      </c>
      <c r="B50" s="347"/>
      <c r="C50" s="347"/>
      <c r="D50" s="347"/>
      <c r="E50" s="348"/>
      <c r="F50" s="369"/>
      <c r="G50" s="350"/>
      <c r="H50" s="370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44" t="str">
        <f>IF($B$45=$B$26,"CASH INCOME MATCHES EXPENDITURE","CASH INCOME DOES NOT MATCH EXPENDITURE")</f>
        <v>CASH INCOME MATCHES EXPENDITURE</v>
      </c>
      <c r="B51" s="345" t="str">
        <f>IF(B45&gt;B26,"You have LESS cash INCOME than EXPENDITURE",IF(B45&lt;B26,"You have MORE cash INCOME than EXPENDITURE", IF(B45=B26, "")))</f>
        <v/>
      </c>
      <c r="C51" s="337"/>
      <c r="D51" s="345" t="str">
        <f>IF($B$45=$B$26,"","Please ensure that cell B45 is equal to cell B26")</f>
        <v/>
      </c>
      <c r="E51" s="337"/>
      <c r="F51" s="369"/>
      <c r="G51" s="350"/>
      <c r="H51" s="370"/>
      <c r="I51" s="1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35"/>
      <c r="B52" s="338"/>
      <c r="C52" s="339"/>
      <c r="D52" s="338"/>
      <c r="E52" s="339"/>
      <c r="F52" s="369"/>
      <c r="G52" s="350"/>
      <c r="H52" s="370"/>
      <c r="I52" s="1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44" t="str">
        <f>IF(SUM($B$7:$B$19)&gt;0,"OTHER CASH INCOME IS GREATER THAN ZERO","OTHER CASH INCOME IS ZERO")</f>
        <v>OTHER CASH INCOME IS ZERO</v>
      </c>
      <c r="B53" s="345" t="str">
        <f>IF(SUM($B$7:$B$19)&gt;0,"","You have not included any sources of OTHER CASH INCOME")</f>
        <v>You have not included any sources of OTHER CASH INCOME</v>
      </c>
      <c r="C53" s="337"/>
      <c r="D53" s="345" t="str">
        <f>IF(SUM($B$7:$B$19)&gt;0,"","Please include at least ONE other source of cash income in cells B7-B19")</f>
        <v>Please include at least ONE other source of cash income in cells B7-B19</v>
      </c>
      <c r="E53" s="337"/>
      <c r="F53" s="369"/>
      <c r="G53" s="350"/>
      <c r="H53" s="370"/>
      <c r="I53" s="1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35"/>
      <c r="B54" s="338"/>
      <c r="C54" s="339"/>
      <c r="D54" s="338"/>
      <c r="E54" s="339"/>
      <c r="F54" s="369"/>
      <c r="G54" s="350"/>
      <c r="H54" s="370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44" t="str">
        <f>IF($C$45=$C$26,"IN-KIND SUPPORT MATCHES","IN-KIND SUPPORT DOES NOT MATCH")</f>
        <v>IN-KIND SUPPORT MATCHES</v>
      </c>
      <c r="B55" s="376" t="str">
        <f>IF(C45&gt;C26,"You have LESS In-kind INCOME than EXPENDITURE",IF(C45&lt;C26,"You have MORE in-kind INCOME than  EXPENDITURE", IF(C45=C26, "")))</f>
        <v/>
      </c>
      <c r="C55" s="337"/>
      <c r="D55" s="340" t="str">
        <f>IF($C$45=$C$26,"","Please ensure that cell C45 is equal to cell C26")</f>
        <v/>
      </c>
      <c r="E55" s="337"/>
      <c r="F55" s="369"/>
      <c r="G55" s="350"/>
      <c r="H55" s="370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35"/>
      <c r="B56" s="338"/>
      <c r="C56" s="339"/>
      <c r="D56" s="338"/>
      <c r="E56" s="339"/>
      <c r="F56" s="369"/>
      <c r="G56" s="350"/>
      <c r="H56" s="370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34" t="str">
        <f>IF($E$45=$B$5,"FUNDING EXPENDITURE MATCHES REQUEST","FUNDING EXPENDITURE DOES NOT MATCH REQUEST")</f>
        <v>FUNDING EXPENDITURE MATCHES REQUEST</v>
      </c>
      <c r="B57" s="336" t="str">
        <f>IF(E45&gt;B5,"Your FUNDING REQUEST is LESS than your FUNDING EXPENDITURE",IF(E45&lt;B5,"Your FUNDING REQUEST is greater than your FUNDING EXPENDITURE", IF(E45=B5, "")))</f>
        <v/>
      </c>
      <c r="C57" s="337"/>
      <c r="D57" s="340" t="str">
        <f>IF($E$45=$B$5,"","Please ensure that cell E45 is equal to cell B5")</f>
        <v/>
      </c>
      <c r="E57" s="337"/>
      <c r="F57" s="369"/>
      <c r="G57" s="350"/>
      <c r="H57" s="370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35"/>
      <c r="B58" s="338"/>
      <c r="C58" s="339"/>
      <c r="D58" s="338"/>
      <c r="E58" s="339"/>
      <c r="F58" s="369"/>
      <c r="G58" s="350"/>
      <c r="H58" s="370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41" t="str">
        <f>IF(AND($B$26-$B$45=0,$C$26-$C$45=0,$D$26-$D$45=0,$B$5-$E$45=0),"BUDGET IS BALANCED","")</f>
        <v>BUDGET IS BALANCED</v>
      </c>
      <c r="B59" s="342"/>
      <c r="C59" s="342"/>
      <c r="D59" s="342"/>
      <c r="E59" s="337"/>
      <c r="F59" s="369"/>
      <c r="G59" s="350"/>
      <c r="H59" s="370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38"/>
      <c r="B60" s="343"/>
      <c r="C60" s="343"/>
      <c r="D60" s="343"/>
      <c r="E60" s="339"/>
      <c r="F60" s="338"/>
      <c r="G60" s="343"/>
      <c r="H60" s="339"/>
      <c r="I60" s="120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118"/>
      <c r="B61" s="3"/>
      <c r="C61" s="3"/>
      <c r="D61" s="3"/>
      <c r="E61" s="3"/>
      <c r="F61" s="119"/>
      <c r="G61" s="3"/>
      <c r="H61" s="119"/>
      <c r="I61" s="1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75" t="s">
        <v>57</v>
      </c>
      <c r="B62" s="347"/>
      <c r="C62" s="347"/>
      <c r="D62" s="347"/>
      <c r="E62" s="348"/>
      <c r="F62" s="368" t="s">
        <v>58</v>
      </c>
      <c r="G62" s="342"/>
      <c r="H62" s="337"/>
      <c r="I62" s="121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71" t="s">
        <v>59</v>
      </c>
      <c r="B63" s="347"/>
      <c r="C63" s="347"/>
      <c r="D63" s="347"/>
      <c r="E63" s="348"/>
      <c r="F63" s="369"/>
      <c r="G63" s="350"/>
      <c r="H63" s="370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72" t="str">
        <f>IF($F$45=$F$26,"ACTUAL CASH INCOME MATCHES EXPENDITURE","ACTUAL CASH INCOME DOES NOT MATCH EXPENDITURE")</f>
        <v>ACTUAL CASH INCOME MATCHES EXPENDITURE</v>
      </c>
      <c r="B64" s="373" t="str">
        <f>IF(F45&gt;F26,"You have LESS actual cash INCOME than EXPENDITURE",IF(F45&lt;F26,"You have MORE actual cash INCOME than EXPENDITURE", IF(F45=F26, "")))</f>
        <v/>
      </c>
      <c r="C64" s="337"/>
      <c r="D64" s="373" t="str">
        <f>IF($F$45=$F$26,"","Please ensure that cell F45 is equal to cell F26")</f>
        <v/>
      </c>
      <c r="E64" s="337"/>
      <c r="F64" s="369"/>
      <c r="G64" s="350"/>
      <c r="H64" s="370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35"/>
      <c r="B65" s="338"/>
      <c r="C65" s="339"/>
      <c r="D65" s="338"/>
      <c r="E65" s="339"/>
      <c r="F65" s="369"/>
      <c r="G65" s="350"/>
      <c r="H65" s="370"/>
      <c r="I65" s="12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74" t="str">
        <f>IF($G$45=$G$26,"ACTUAL IN-KIND SUPPORT MATCHES","ACTUAL IN-KIND SUPPORT DOES NOT MATCH")</f>
        <v>ACTUAL IN-KIND SUPPORT MATCHES</v>
      </c>
      <c r="B66" s="366" t="str">
        <f>IF(G45&gt;G26,"You have LESS actual In-kind INCOME than EXPENDITURE",IF(G45&lt;G26,"You have MORE actual in-kind INCOME than  EXPENDITURE", IF(G45=G26, "")))</f>
        <v/>
      </c>
      <c r="C66" s="337"/>
      <c r="D66" s="366" t="str">
        <f>IF($G$45=$G$26,"","Please ensure that cell G45 is equal to cell G26")</f>
        <v/>
      </c>
      <c r="E66" s="337"/>
      <c r="F66" s="369"/>
      <c r="G66" s="350"/>
      <c r="H66" s="370"/>
      <c r="I66" s="120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35"/>
      <c r="B67" s="338"/>
      <c r="C67" s="339"/>
      <c r="D67" s="338"/>
      <c r="E67" s="339"/>
      <c r="F67" s="369"/>
      <c r="G67" s="350"/>
      <c r="H67" s="370"/>
      <c r="I67" s="120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67" t="str">
        <f>IF(AND(H45-H26=0),"BUDGET IS BALANCED","")</f>
        <v>BUDGET IS BALANCED</v>
      </c>
      <c r="B68" s="342"/>
      <c r="C68" s="342"/>
      <c r="D68" s="342"/>
      <c r="E68" s="337"/>
      <c r="F68" s="369"/>
      <c r="G68" s="350"/>
      <c r="H68" s="370"/>
      <c r="I68" s="12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38"/>
      <c r="B69" s="343"/>
      <c r="C69" s="343"/>
      <c r="D69" s="343"/>
      <c r="E69" s="339"/>
      <c r="F69" s="338"/>
      <c r="G69" s="343"/>
      <c r="H69" s="339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"/>
      <c r="E70" s="3"/>
      <c r="F70" s="119"/>
      <c r="G70" s="3"/>
      <c r="H70" s="119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"/>
      <c r="E71" s="3"/>
      <c r="F71" s="119"/>
      <c r="G71" s="3"/>
      <c r="H71" s="119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"/>
      <c r="E72" s="3"/>
      <c r="F72" s="119"/>
      <c r="G72" s="3"/>
      <c r="H72" s="119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"/>
      <c r="E73" s="3"/>
      <c r="F73" s="119"/>
      <c r="G73" s="119"/>
      <c r="H73" s="119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"/>
      <c r="E74" s="3"/>
      <c r="F74" s="3"/>
      <c r="G74" s="3"/>
      <c r="H74" s="3"/>
      <c r="I74" s="12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"/>
      <c r="E77" s="3"/>
      <c r="F77" s="3"/>
      <c r="G77" s="3"/>
      <c r="H77" s="3"/>
      <c r="I77" s="12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"/>
      <c r="E81" s="3"/>
      <c r="F81" s="3"/>
      <c r="G81" s="3"/>
      <c r="H81" s="3"/>
      <c r="I81" s="12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"/>
      <c r="E86" s="3"/>
      <c r="F86" s="3"/>
      <c r="G86" s="3"/>
      <c r="H86" s="3"/>
      <c r="I86" s="12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"/>
      <c r="E88" s="3"/>
      <c r="F88" s="3"/>
      <c r="G88" s="3"/>
      <c r="H88" s="3"/>
      <c r="I88" s="1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"/>
      <c r="E89" s="3"/>
      <c r="F89" s="3"/>
      <c r="G89" s="3"/>
      <c r="H89" s="3"/>
      <c r="I89" s="1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sheetProtection sheet="1" objects="1" scenarios="1"/>
  <protectedRanges>
    <protectedRange sqref="B17 B5 F5 B7:B19 C20:C24 F7:F19 G20:G24 I5:I24 B29:C43 E29:G43 I29:I45" name="Y3 Edit Range"/>
  </protectedRanges>
  <mergeCells count="34">
    <mergeCell ref="J2:L26"/>
    <mergeCell ref="B3:C3"/>
    <mergeCell ref="F3:H3"/>
    <mergeCell ref="D66:E67"/>
    <mergeCell ref="A68:E69"/>
    <mergeCell ref="F62:H69"/>
    <mergeCell ref="A63:E63"/>
    <mergeCell ref="A64:A65"/>
    <mergeCell ref="B64:C65"/>
    <mergeCell ref="D64:E65"/>
    <mergeCell ref="A66:A67"/>
    <mergeCell ref="B66:C67"/>
    <mergeCell ref="A62:E62"/>
    <mergeCell ref="B55:C56"/>
    <mergeCell ref="A49:E49"/>
    <mergeCell ref="F49:H60"/>
    <mergeCell ref="A1:I1"/>
    <mergeCell ref="B2:C2"/>
    <mergeCell ref="D2:E2"/>
    <mergeCell ref="F2:H2"/>
    <mergeCell ref="A47:E47"/>
    <mergeCell ref="A50:E50"/>
    <mergeCell ref="B51:C52"/>
    <mergeCell ref="D51:E52"/>
    <mergeCell ref="D53:E54"/>
    <mergeCell ref="D55:E56"/>
    <mergeCell ref="A51:A52"/>
    <mergeCell ref="A57:A58"/>
    <mergeCell ref="B57:C58"/>
    <mergeCell ref="D57:E58"/>
    <mergeCell ref="A59:E60"/>
    <mergeCell ref="A53:A54"/>
    <mergeCell ref="B53:C54"/>
    <mergeCell ref="A55:A56"/>
  </mergeCells>
  <conditionalFormatting sqref="A50">
    <cfRule type="cellIs" dxfId="119" priority="17" operator="equal">
      <formula>"BUDGET IS BALANCED"</formula>
    </cfRule>
    <cfRule type="cellIs" dxfId="118" priority="18" operator="equal">
      <formula>"PLEASE CORRECT"</formula>
    </cfRule>
  </conditionalFormatting>
  <conditionalFormatting sqref="A51">
    <cfRule type="cellIs" dxfId="117" priority="19" operator="equal">
      <formula>"CASH INCOME MATCHES EXPENDITURE"</formula>
    </cfRule>
    <cfRule type="cellIs" dxfId="116" priority="20" operator="equal">
      <formula>"CASH INCOME DOES NOT MATCH EXPENDITURE"</formula>
    </cfRule>
  </conditionalFormatting>
  <conditionalFormatting sqref="A53">
    <cfRule type="cellIs" dxfId="115" priority="21" operator="equal">
      <formula>"OTHER CASH INCOME IS GREATER THAN ZERO"</formula>
    </cfRule>
    <cfRule type="cellIs" dxfId="114" priority="22" operator="equal">
      <formula>"OTHER CASH INCOME IS ZERO"</formula>
    </cfRule>
  </conditionalFormatting>
  <conditionalFormatting sqref="A55">
    <cfRule type="cellIs" dxfId="113" priority="24" operator="equal">
      <formula>"IN-KIND SUPPORT MATCHES"</formula>
    </cfRule>
    <cfRule type="cellIs" dxfId="112" priority="23" operator="equal">
      <formula>"IN-KIND SUPPORT DOES NOT MATCH"</formula>
    </cfRule>
  </conditionalFormatting>
  <conditionalFormatting sqref="A57">
    <cfRule type="cellIs" dxfId="111" priority="26" operator="equal">
      <formula>"FUNDING EXPENDITURE DOES NOT MATCH REQUEST"</formula>
    </cfRule>
    <cfRule type="cellIs" dxfId="110" priority="25" operator="equal">
      <formula>"FUNDING EXPENDITURE MATCHES REQUEST"</formula>
    </cfRule>
  </conditionalFormatting>
  <conditionalFormatting sqref="A59 A61">
    <cfRule type="cellIs" dxfId="109" priority="27" operator="equal">
      <formula>"BUDGET IS BALANCED"</formula>
    </cfRule>
  </conditionalFormatting>
  <conditionalFormatting sqref="A64:A65">
    <cfRule type="cellIs" dxfId="108" priority="43" operator="equal">
      <formula>"ACTUAL CASH INCOME DOES NOT MATCH EXPENDITURE"</formula>
    </cfRule>
  </conditionalFormatting>
  <conditionalFormatting sqref="A66:A67">
    <cfRule type="cellIs" dxfId="107" priority="42" operator="equal">
      <formula>"ACTUAL IN-KIND SUPPORT DOES NOT MATCH"</formula>
    </cfRule>
  </conditionalFormatting>
  <conditionalFormatting sqref="A64:E65">
    <cfRule type="cellIs" dxfId="106" priority="39" operator="equal">
      <formula>"ACTUAL CASH INCOME MATCHES EXPENDITURE"</formula>
    </cfRule>
  </conditionalFormatting>
  <conditionalFormatting sqref="A64:E67">
    <cfRule type="cellIs" dxfId="105" priority="45" operator="equal">
      <formula>""""""</formula>
    </cfRule>
  </conditionalFormatting>
  <conditionalFormatting sqref="A66:E67">
    <cfRule type="cellIs" dxfId="104" priority="40" operator="equal">
      <formula>"ACTUAL IN-KIND SUPPORT MATCHES"</formula>
    </cfRule>
  </conditionalFormatting>
  <conditionalFormatting sqref="A68:E69">
    <cfRule type="cellIs" dxfId="103" priority="44" operator="equal">
      <formula>"BUDGET IS BALANCED"</formula>
    </cfRule>
  </conditionalFormatting>
  <conditionalFormatting sqref="B5 B7:B17 B19 C20:C24 B29:C43">
    <cfRule type="cellIs" dxfId="102" priority="1" operator="equal">
      <formula>0</formula>
    </cfRule>
  </conditionalFormatting>
  <conditionalFormatting sqref="B51 D51 B53 D53">
    <cfRule type="cellIs" dxfId="101" priority="32" operator="equal">
      <formula>""</formula>
    </cfRule>
  </conditionalFormatting>
  <conditionalFormatting sqref="B51">
    <cfRule type="cellIs" dxfId="100" priority="28" operator="notEqual">
      <formula>""</formula>
    </cfRule>
  </conditionalFormatting>
  <conditionalFormatting sqref="B53">
    <cfRule type="cellIs" dxfId="99" priority="29" operator="equal">
      <formula>"You have not included any sources of OTHER CASH INCOME"</formula>
    </cfRule>
  </conditionalFormatting>
  <conditionalFormatting sqref="B55 D55 B57 D57">
    <cfRule type="cellIs" dxfId="98" priority="33" operator="equal">
      <formula>""</formula>
    </cfRule>
  </conditionalFormatting>
  <conditionalFormatting sqref="B55">
    <cfRule type="cellIs" dxfId="97" priority="30" operator="notEqual">
      <formula>""</formula>
    </cfRule>
  </conditionalFormatting>
  <conditionalFormatting sqref="B57">
    <cfRule type="cellIs" dxfId="96" priority="31" operator="notEqual">
      <formula>""</formula>
    </cfRule>
  </conditionalFormatting>
  <conditionalFormatting sqref="B26:D26">
    <cfRule type="cellIs" dxfId="95" priority="13" operator="equal">
      <formula>B45</formula>
    </cfRule>
    <cfRule type="cellIs" dxfId="94" priority="12" operator="notEqual">
      <formula>B45</formula>
    </cfRule>
    <cfRule type="cellIs" dxfId="93" priority="11" operator="equal">
      <formula>0</formula>
    </cfRule>
  </conditionalFormatting>
  <conditionalFormatting sqref="B45:D45">
    <cfRule type="cellIs" dxfId="92" priority="3" operator="notEqual">
      <formula>B26</formula>
    </cfRule>
    <cfRule type="cellIs" dxfId="91" priority="4" operator="equal">
      <formula>B26</formula>
    </cfRule>
  </conditionalFormatting>
  <conditionalFormatting sqref="B45:E45">
    <cfRule type="cellIs" dxfId="90" priority="2" operator="equal">
      <formula>0</formula>
    </cfRule>
  </conditionalFormatting>
  <conditionalFormatting sqref="B64:E67">
    <cfRule type="cellIs" dxfId="89" priority="41" operator="notEqual">
      <formula>""</formula>
    </cfRule>
  </conditionalFormatting>
  <conditionalFormatting sqref="D51">
    <cfRule type="cellIs" dxfId="88" priority="34" operator="notEqual">
      <formula>""</formula>
    </cfRule>
  </conditionalFormatting>
  <conditionalFormatting sqref="D53">
    <cfRule type="notContainsBlanks" dxfId="87" priority="36">
      <formula>LEN(TRIM(D53))&gt;0</formula>
    </cfRule>
    <cfRule type="cellIs" dxfId="86" priority="35" operator="equal">
      <formula>"CASH INCOME MATCHES CASH EXPENDITURE"</formula>
    </cfRule>
  </conditionalFormatting>
  <conditionalFormatting sqref="D55">
    <cfRule type="cellIs" dxfId="85" priority="37" operator="notEqual">
      <formula>""</formula>
    </cfRule>
  </conditionalFormatting>
  <conditionalFormatting sqref="D57">
    <cfRule type="cellIs" dxfId="84" priority="38" operator="notEqual">
      <formula>""</formula>
    </cfRule>
  </conditionalFormatting>
  <conditionalFormatting sqref="E45">
    <cfRule type="cellIs" dxfId="83" priority="6" operator="notEqual">
      <formula>$B$5</formula>
    </cfRule>
    <cfRule type="cellIs" dxfId="82" priority="7" operator="equal">
      <formula>$B$5</formula>
    </cfRule>
  </conditionalFormatting>
  <conditionalFormatting sqref="F26:H26">
    <cfRule type="cellIs" dxfId="81" priority="16" operator="equal">
      <formula>F45</formula>
    </cfRule>
    <cfRule type="cellIs" dxfId="80" priority="15" operator="notEqual">
      <formula>F45</formula>
    </cfRule>
    <cfRule type="cellIs" dxfId="79" priority="14" operator="equal">
      <formula>0</formula>
    </cfRule>
  </conditionalFormatting>
  <conditionalFormatting sqref="F45:H45">
    <cfRule type="cellIs" dxfId="78" priority="8" operator="equal">
      <formula>0</formula>
    </cfRule>
    <cfRule type="cellIs" dxfId="77" priority="9" operator="notEqual">
      <formula>F26</formula>
    </cfRule>
    <cfRule type="cellIs" dxfId="76" priority="10" operator="equal">
      <formula>F26</formula>
    </cfRule>
  </conditionalFormatting>
  <dataValidations count="1">
    <dataValidation type="decimal" operator="greaterThan" allowBlank="1" showErrorMessage="1" error="Numbers only, please!" sqref="B5 F5 B7:B19 F7:F19 C20:C24 G20:G24 B29:C43 E29:G43" xr:uid="{00000000-0002-0000-0200-000000000000}">
      <formula1>0</formula1>
    </dataValidation>
  </dataValidations>
  <pageMargins left="0.75" right="0.75" top="1" bottom="1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F1000"/>
  <sheetViews>
    <sheetView showZeros="0" workbookViewId="0">
      <pane xSplit="1" topLeftCell="B1" activePane="topRight" state="frozen"/>
      <selection pane="topRight" activeCell="F13" sqref="F13"/>
    </sheetView>
  </sheetViews>
  <sheetFormatPr defaultColWidth="12.6328125" defaultRowHeight="15" customHeight="1"/>
  <cols>
    <col min="1" max="1" width="42.7265625" customWidth="1"/>
    <col min="2" max="3" width="10.6328125" customWidth="1"/>
    <col min="4" max="4" width="1.6328125" customWidth="1"/>
    <col min="5" max="5" width="9.90625" customWidth="1"/>
    <col min="6" max="7" width="10.6328125" customWidth="1"/>
    <col min="8" max="8" width="1.6328125" customWidth="1"/>
    <col min="9" max="9" width="8.6328125" customWidth="1"/>
    <col min="10" max="11" width="10.6328125" customWidth="1"/>
    <col min="12" max="12" width="1.6328125" customWidth="1"/>
    <col min="13" max="28" width="8.6328125" customWidth="1"/>
    <col min="29" max="32" width="11.36328125" customWidth="1"/>
  </cols>
  <sheetData>
    <row r="1" spans="1:32" ht="12.75" customHeight="1">
      <c r="A1" s="349"/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24" customHeight="1">
      <c r="A2" s="4" t="s">
        <v>0</v>
      </c>
      <c r="B2" s="401">
        <f>'Year 1'!B2</f>
        <v>0</v>
      </c>
      <c r="C2" s="402"/>
      <c r="D2" s="403" t="s">
        <v>1</v>
      </c>
      <c r="E2" s="404"/>
      <c r="F2" s="405"/>
      <c r="G2" s="406">
        <f>'Year 1'!F2</f>
        <v>0</v>
      </c>
      <c r="H2" s="407"/>
      <c r="I2" s="407"/>
      <c r="J2" s="407"/>
      <c r="K2" s="150"/>
      <c r="L2" s="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3"/>
      <c r="AB2" s="3"/>
      <c r="AC2" s="3"/>
      <c r="AD2" s="3"/>
      <c r="AE2" s="3"/>
      <c r="AF2" s="3"/>
    </row>
    <row r="3" spans="1:32" ht="24" customHeight="1">
      <c r="A3" s="6"/>
      <c r="B3" s="397" t="s">
        <v>66</v>
      </c>
      <c r="C3" s="355"/>
      <c r="D3" s="355"/>
      <c r="E3" s="352"/>
      <c r="F3" s="397" t="s">
        <v>67</v>
      </c>
      <c r="G3" s="355"/>
      <c r="H3" s="355"/>
      <c r="I3" s="352"/>
      <c r="J3" s="397" t="s">
        <v>68</v>
      </c>
      <c r="K3" s="355"/>
      <c r="L3" s="355"/>
      <c r="M3" s="352"/>
      <c r="N3" s="397" t="s">
        <v>69</v>
      </c>
      <c r="O3" s="355"/>
      <c r="P3" s="398"/>
      <c r="Q3" s="399" t="s">
        <v>66</v>
      </c>
      <c r="R3" s="355"/>
      <c r="S3" s="352"/>
      <c r="T3" s="400" t="s">
        <v>67</v>
      </c>
      <c r="U3" s="355"/>
      <c r="V3" s="398"/>
      <c r="W3" s="399" t="s">
        <v>68</v>
      </c>
      <c r="X3" s="355"/>
      <c r="Y3" s="398"/>
      <c r="Z3" s="399" t="s">
        <v>69</v>
      </c>
      <c r="AA3" s="355"/>
      <c r="AB3" s="352"/>
      <c r="AC3" s="3"/>
      <c r="AD3" s="3"/>
      <c r="AE3" s="3"/>
      <c r="AF3" s="3"/>
    </row>
    <row r="4" spans="1:32" ht="12.75" customHeight="1">
      <c r="A4" s="9" t="s">
        <v>5</v>
      </c>
      <c r="B4" s="152" t="s">
        <v>6</v>
      </c>
      <c r="C4" s="153" t="s">
        <v>7</v>
      </c>
      <c r="D4" s="154"/>
      <c r="E4" s="154"/>
      <c r="F4" s="155" t="s">
        <v>6</v>
      </c>
      <c r="G4" s="156" t="s">
        <v>7</v>
      </c>
      <c r="H4" s="157"/>
      <c r="I4" s="158"/>
      <c r="J4" s="159" t="s">
        <v>6</v>
      </c>
      <c r="K4" s="156" t="s">
        <v>7</v>
      </c>
      <c r="L4" s="157"/>
      <c r="M4" s="158"/>
      <c r="N4" s="160"/>
      <c r="O4" s="161" t="s">
        <v>70</v>
      </c>
      <c r="P4" s="162" t="s">
        <v>31</v>
      </c>
      <c r="Q4" s="163" t="s">
        <v>6</v>
      </c>
      <c r="R4" s="164" t="s">
        <v>7</v>
      </c>
      <c r="S4" s="165"/>
      <c r="T4" s="163" t="s">
        <v>6</v>
      </c>
      <c r="U4" s="164" t="s">
        <v>7</v>
      </c>
      <c r="V4" s="165"/>
      <c r="W4" s="166" t="s">
        <v>6</v>
      </c>
      <c r="X4" s="167" t="s">
        <v>7</v>
      </c>
      <c r="Y4" s="165"/>
      <c r="Z4" s="168"/>
      <c r="AA4" s="169" t="s">
        <v>70</v>
      </c>
      <c r="AB4" s="170" t="s">
        <v>31</v>
      </c>
      <c r="AC4" s="393" t="s">
        <v>12</v>
      </c>
      <c r="AD4" s="347"/>
      <c r="AE4" s="347"/>
      <c r="AF4" s="348"/>
    </row>
    <row r="5" spans="1:32" ht="12.75" customHeight="1">
      <c r="A5" s="18" t="str">
        <f>'Year 1'!A5</f>
        <v>REQUEST FROM FHN</v>
      </c>
      <c r="B5" s="19">
        <f>'Year 1'!$B$5</f>
        <v>0</v>
      </c>
      <c r="C5" s="171"/>
      <c r="D5" s="172"/>
      <c r="E5" s="173"/>
      <c r="F5" s="174">
        <f>'Year 2'!$B5</f>
        <v>0</v>
      </c>
      <c r="G5" s="84"/>
      <c r="H5" s="175"/>
      <c r="I5" s="172"/>
      <c r="J5" s="19">
        <f>'Year 3'!$B5</f>
        <v>0</v>
      </c>
      <c r="K5" s="84"/>
      <c r="L5" s="175"/>
      <c r="M5" s="176"/>
      <c r="N5" s="172" t="s">
        <v>71</v>
      </c>
      <c r="O5" s="177">
        <f>IF(D26&lt;&gt;0,SUM(B5,F5,J5)/P26,0)</f>
        <v>0</v>
      </c>
      <c r="P5" s="178">
        <f>SUM(B5,F5,J5)</f>
        <v>0</v>
      </c>
      <c r="Q5" s="179">
        <f>'Year 1'!F5</f>
        <v>0</v>
      </c>
      <c r="R5" s="180"/>
      <c r="S5" s="181"/>
      <c r="T5" s="179">
        <f>'Year 2'!F5</f>
        <v>0</v>
      </c>
      <c r="U5" s="180"/>
      <c r="V5" s="181"/>
      <c r="W5" s="179">
        <f>'Year 3'!F5</f>
        <v>0</v>
      </c>
      <c r="X5" s="180"/>
      <c r="Y5" s="181"/>
      <c r="Z5" s="182" t="s">
        <v>71</v>
      </c>
      <c r="AA5" s="183">
        <f>IF(S26&lt;&gt;0,SUM(Q5,T5,W5/AB26),0)</f>
        <v>0</v>
      </c>
      <c r="AB5" s="184">
        <f>SUM(Q5,T5,W5)</f>
        <v>0</v>
      </c>
      <c r="AC5" s="394"/>
      <c r="AD5" s="350"/>
      <c r="AE5" s="350"/>
      <c r="AF5" s="350"/>
    </row>
    <row r="6" spans="1:32" ht="12.75" customHeight="1">
      <c r="A6" s="26">
        <f>'Year 1'!A6</f>
        <v>0</v>
      </c>
      <c r="B6" s="27"/>
      <c r="C6" s="28"/>
      <c r="D6" s="185"/>
      <c r="E6" s="186"/>
      <c r="F6" s="27"/>
      <c r="G6" s="187"/>
      <c r="H6" s="185"/>
      <c r="I6" s="186"/>
      <c r="J6" s="188"/>
      <c r="K6" s="187"/>
      <c r="L6" s="185"/>
      <c r="M6" s="186"/>
      <c r="N6" s="29"/>
      <c r="O6" s="12"/>
      <c r="P6" s="189"/>
      <c r="Q6" s="190"/>
      <c r="R6" s="190"/>
      <c r="S6" s="191"/>
      <c r="T6" s="192"/>
      <c r="U6" s="190"/>
      <c r="V6" s="191"/>
      <c r="W6" s="190"/>
      <c r="X6" s="193"/>
      <c r="Y6" s="191"/>
      <c r="Z6" s="194"/>
      <c r="AA6" s="195"/>
      <c r="AB6" s="196"/>
      <c r="AC6" s="395"/>
      <c r="AD6" s="350"/>
      <c r="AE6" s="350"/>
      <c r="AF6" s="350"/>
    </row>
    <row r="7" spans="1:32" ht="12.75" customHeight="1">
      <c r="A7" s="33" t="str">
        <f>'Year 1'!A7</f>
        <v xml:space="preserve">Grant(s) / Sponsorship </v>
      </c>
      <c r="B7" s="197">
        <f>'Year 1'!$B7</f>
        <v>0</v>
      </c>
      <c r="C7" s="35"/>
      <c r="D7" s="29"/>
      <c r="E7" s="29"/>
      <c r="F7" s="197">
        <f>'Year 2'!$B7</f>
        <v>0</v>
      </c>
      <c r="G7" s="35"/>
      <c r="H7" s="29"/>
      <c r="I7" s="29"/>
      <c r="J7" s="34">
        <f>'Year 3'!$B7</f>
        <v>0</v>
      </c>
      <c r="K7" s="35"/>
      <c r="L7" s="29"/>
      <c r="M7" s="186"/>
      <c r="N7" s="198" t="s">
        <v>72</v>
      </c>
      <c r="O7" s="199">
        <f>IF(D26&lt;&gt;0,SUM(B6:B19,F7:F19,J7:J19)/SUM(D26,H26,L26),0)</f>
        <v>0</v>
      </c>
      <c r="P7" s="200">
        <f>SUM(B7:B19,F7:F19,J7:J19)</f>
        <v>0</v>
      </c>
      <c r="Q7" s="201">
        <f>'Year 1'!$F7</f>
        <v>0</v>
      </c>
      <c r="R7" s="193"/>
      <c r="S7" s="191"/>
      <c r="T7" s="202">
        <f>'Year 2'!$F7</f>
        <v>0</v>
      </c>
      <c r="U7" s="193"/>
      <c r="V7" s="191"/>
      <c r="W7" s="203">
        <f>'Year 3'!$F7</f>
        <v>0</v>
      </c>
      <c r="X7" s="193"/>
      <c r="Y7" s="191"/>
      <c r="Z7" s="204" t="s">
        <v>73</v>
      </c>
      <c r="AA7" s="205">
        <f>IF(S26&lt;&gt;0,SUM(Q6:Q19,T7:T19,W7:W19)/SUM(S26,V26,Y26),0)</f>
        <v>0</v>
      </c>
      <c r="AB7" s="206">
        <f>SUM(Q7:Q19,T7:T19,W7:W19)</f>
        <v>0</v>
      </c>
      <c r="AC7" s="396"/>
      <c r="AD7" s="350"/>
      <c r="AE7" s="350"/>
      <c r="AF7" s="350"/>
    </row>
    <row r="8" spans="1:32" ht="12.75" customHeight="1">
      <c r="A8" s="33" t="str">
        <f>'Year 1'!A8</f>
        <v>Box Office</v>
      </c>
      <c r="B8" s="34">
        <f>'Year 1'!$B8</f>
        <v>0</v>
      </c>
      <c r="C8" s="35"/>
      <c r="D8" s="29"/>
      <c r="E8" s="29"/>
      <c r="F8" s="34">
        <f>'Year 2'!$B8</f>
        <v>0</v>
      </c>
      <c r="G8" s="35"/>
      <c r="H8" s="29"/>
      <c r="I8" s="29"/>
      <c r="J8" s="34">
        <f>'Year 3'!$B8</f>
        <v>0</v>
      </c>
      <c r="K8" s="35"/>
      <c r="L8" s="29"/>
      <c r="M8" s="186"/>
      <c r="N8" s="29"/>
      <c r="O8" s="207"/>
      <c r="P8" s="208"/>
      <c r="Q8" s="202">
        <f>'Year 1'!$F8</f>
        <v>0</v>
      </c>
      <c r="R8" s="193"/>
      <c r="S8" s="191"/>
      <c r="T8" s="202">
        <f>'Year 2'!$F8</f>
        <v>0</v>
      </c>
      <c r="U8" s="193"/>
      <c r="V8" s="191"/>
      <c r="W8" s="202">
        <f>'Year 3'!$F8</f>
        <v>0</v>
      </c>
      <c r="X8" s="193"/>
      <c r="Y8" s="191"/>
      <c r="Z8" s="194"/>
      <c r="AA8" s="190"/>
      <c r="AB8" s="32"/>
      <c r="AC8" s="392"/>
      <c r="AD8" s="350"/>
      <c r="AE8" s="350"/>
      <c r="AF8" s="350"/>
    </row>
    <row r="9" spans="1:32" ht="12.75" customHeight="1">
      <c r="A9" s="33" t="str">
        <f>'Year 1'!A9</f>
        <v>Print and Merch Sales</v>
      </c>
      <c r="B9" s="34">
        <f>'Year 1'!$B9</f>
        <v>0</v>
      </c>
      <c r="C9" s="37"/>
      <c r="D9" s="38"/>
      <c r="E9" s="38"/>
      <c r="F9" s="34">
        <f>'Year 2'!$B9</f>
        <v>0</v>
      </c>
      <c r="G9" s="37"/>
      <c r="H9" s="38"/>
      <c r="I9" s="38"/>
      <c r="J9" s="34">
        <f>'Year 3'!$B9</f>
        <v>0</v>
      </c>
      <c r="K9" s="37"/>
      <c r="L9" s="38"/>
      <c r="M9" s="209"/>
      <c r="N9" s="38"/>
      <c r="O9" s="39"/>
      <c r="P9" s="210"/>
      <c r="Q9" s="202">
        <f>'Year 1'!$F9</f>
        <v>0</v>
      </c>
      <c r="R9" s="211"/>
      <c r="S9" s="212"/>
      <c r="T9" s="202">
        <f>'Year 2'!$F9</f>
        <v>0</v>
      </c>
      <c r="U9" s="211"/>
      <c r="V9" s="212"/>
      <c r="W9" s="202">
        <f>'Year 3'!$F9</f>
        <v>0</v>
      </c>
      <c r="X9" s="211"/>
      <c r="Y9" s="212"/>
      <c r="Z9" s="194"/>
      <c r="AA9" s="213"/>
      <c r="AB9" s="41"/>
      <c r="AC9" s="392"/>
      <c r="AD9" s="350"/>
      <c r="AE9" s="350"/>
      <c r="AF9" s="350"/>
    </row>
    <row r="10" spans="1:32" ht="12.75" customHeight="1">
      <c r="A10" s="42" t="str">
        <f>'Year 1'!A10</f>
        <v>Please input new lines as required</v>
      </c>
      <c r="B10" s="34">
        <f>'Year 1'!$B10</f>
        <v>0</v>
      </c>
      <c r="C10" s="37"/>
      <c r="D10" s="38"/>
      <c r="E10" s="38"/>
      <c r="F10" s="34">
        <f>'Year 2'!$B10</f>
        <v>0</v>
      </c>
      <c r="G10" s="37"/>
      <c r="H10" s="38"/>
      <c r="I10" s="38"/>
      <c r="J10" s="34">
        <f>'Year 3'!$B10</f>
        <v>0</v>
      </c>
      <c r="K10" s="37"/>
      <c r="L10" s="38"/>
      <c r="M10" s="209"/>
      <c r="N10" s="38"/>
      <c r="O10" s="39"/>
      <c r="P10" s="210"/>
      <c r="Q10" s="202">
        <f>'Year 1'!$F10</f>
        <v>0</v>
      </c>
      <c r="R10" s="211"/>
      <c r="S10" s="212"/>
      <c r="T10" s="202">
        <f>'Year 2'!$F10</f>
        <v>0</v>
      </c>
      <c r="U10" s="211"/>
      <c r="V10" s="212"/>
      <c r="W10" s="202">
        <f>'Year 3'!$F10</f>
        <v>0</v>
      </c>
      <c r="X10" s="211"/>
      <c r="Y10" s="212"/>
      <c r="Z10" s="194"/>
      <c r="AA10" s="213"/>
      <c r="AB10" s="41"/>
      <c r="AC10" s="389"/>
      <c r="AD10" s="350"/>
      <c r="AE10" s="350"/>
      <c r="AF10" s="350"/>
    </row>
    <row r="11" spans="1:32" ht="12.75" customHeight="1">
      <c r="A11" s="33">
        <f>'Year 1'!A11</f>
        <v>0</v>
      </c>
      <c r="B11" s="34">
        <f>'Year 1'!$B11</f>
        <v>0</v>
      </c>
      <c r="C11" s="37"/>
      <c r="D11" s="38"/>
      <c r="E11" s="38"/>
      <c r="F11" s="34">
        <f>'Year 2'!$B11</f>
        <v>0</v>
      </c>
      <c r="G11" s="37"/>
      <c r="H11" s="38"/>
      <c r="I11" s="38"/>
      <c r="J11" s="34">
        <f>'Year 3'!$B11</f>
        <v>0</v>
      </c>
      <c r="K11" s="37"/>
      <c r="L11" s="38"/>
      <c r="M11" s="209"/>
      <c r="N11" s="38"/>
      <c r="O11" s="39"/>
      <c r="P11" s="210"/>
      <c r="Q11" s="202">
        <f>'Year 1'!$F11</f>
        <v>0</v>
      </c>
      <c r="R11" s="211"/>
      <c r="S11" s="212"/>
      <c r="T11" s="202">
        <f>'Year 2'!$F11</f>
        <v>0</v>
      </c>
      <c r="U11" s="211"/>
      <c r="V11" s="212"/>
      <c r="W11" s="202">
        <f>'Year 3'!$F11</f>
        <v>0</v>
      </c>
      <c r="X11" s="211"/>
      <c r="Y11" s="212"/>
      <c r="Z11" s="194"/>
      <c r="AA11" s="213"/>
      <c r="AB11" s="41"/>
      <c r="AC11" s="389"/>
      <c r="AD11" s="350"/>
      <c r="AE11" s="350"/>
      <c r="AF11" s="350"/>
    </row>
    <row r="12" spans="1:32" ht="12.75" customHeight="1">
      <c r="A12" s="33">
        <f>'Year 1'!A12</f>
        <v>0</v>
      </c>
      <c r="B12" s="34">
        <f>'Year 1'!$B12</f>
        <v>0</v>
      </c>
      <c r="C12" s="37"/>
      <c r="D12" s="38"/>
      <c r="E12" s="38"/>
      <c r="F12" s="34">
        <f>'Year 2'!$B12</f>
        <v>0</v>
      </c>
      <c r="G12" s="37"/>
      <c r="H12" s="38"/>
      <c r="I12" s="38"/>
      <c r="J12" s="34">
        <f>'Year 3'!$B12</f>
        <v>0</v>
      </c>
      <c r="K12" s="37"/>
      <c r="L12" s="38"/>
      <c r="M12" s="209"/>
      <c r="N12" s="38"/>
      <c r="O12" s="39"/>
      <c r="P12" s="210"/>
      <c r="Q12" s="202">
        <f>'Year 1'!$F12</f>
        <v>0</v>
      </c>
      <c r="R12" s="211"/>
      <c r="S12" s="212"/>
      <c r="T12" s="202">
        <f>'Year 2'!$F12</f>
        <v>0</v>
      </c>
      <c r="U12" s="211"/>
      <c r="V12" s="212"/>
      <c r="W12" s="202">
        <f>'Year 3'!$F12</f>
        <v>0</v>
      </c>
      <c r="X12" s="211"/>
      <c r="Y12" s="212"/>
      <c r="Z12" s="194"/>
      <c r="AA12" s="213"/>
      <c r="AB12" s="41"/>
      <c r="AC12" s="389"/>
      <c r="AD12" s="350"/>
      <c r="AE12" s="350"/>
      <c r="AF12" s="350"/>
    </row>
    <row r="13" spans="1:32" ht="12.75" customHeight="1">
      <c r="A13" s="33">
        <f>'Year 1'!A13</f>
        <v>0</v>
      </c>
      <c r="B13" s="34">
        <f>'Year 1'!$B13</f>
        <v>0</v>
      </c>
      <c r="C13" s="37"/>
      <c r="D13" s="38"/>
      <c r="E13" s="38"/>
      <c r="F13" s="34">
        <f>'Year 2'!$B13</f>
        <v>0</v>
      </c>
      <c r="G13" s="37"/>
      <c r="H13" s="38"/>
      <c r="I13" s="38"/>
      <c r="J13" s="34">
        <f>'Year 3'!$B13</f>
        <v>0</v>
      </c>
      <c r="K13" s="37"/>
      <c r="L13" s="38"/>
      <c r="M13" s="209"/>
      <c r="N13" s="38"/>
      <c r="O13" s="39"/>
      <c r="P13" s="210"/>
      <c r="Q13" s="202"/>
      <c r="R13" s="211"/>
      <c r="S13" s="212"/>
      <c r="T13" s="202">
        <f>'Year 2'!$F13</f>
        <v>0</v>
      </c>
      <c r="U13" s="211"/>
      <c r="V13" s="212"/>
      <c r="W13" s="202">
        <f>'Year 3'!$F13</f>
        <v>0</v>
      </c>
      <c r="X13" s="211"/>
      <c r="Y13" s="212"/>
      <c r="Z13" s="194"/>
      <c r="AA13" s="213"/>
      <c r="AB13" s="41"/>
      <c r="AC13" s="389"/>
      <c r="AD13" s="350"/>
      <c r="AE13" s="350"/>
      <c r="AF13" s="350"/>
    </row>
    <row r="14" spans="1:32" ht="12.75" customHeight="1">
      <c r="A14" s="33">
        <f>'Year 1'!A14</f>
        <v>0</v>
      </c>
      <c r="B14" s="34">
        <f>'Year 1'!$B14</f>
        <v>0</v>
      </c>
      <c r="C14" s="37"/>
      <c r="D14" s="38"/>
      <c r="E14" s="38"/>
      <c r="F14" s="34">
        <f>'Year 2'!$B14</f>
        <v>0</v>
      </c>
      <c r="G14" s="37"/>
      <c r="H14" s="38"/>
      <c r="I14" s="38"/>
      <c r="J14" s="34">
        <f>'Year 3'!$B14</f>
        <v>0</v>
      </c>
      <c r="K14" s="37"/>
      <c r="L14" s="38"/>
      <c r="M14" s="209"/>
      <c r="N14" s="38"/>
      <c r="O14" s="39"/>
      <c r="P14" s="210"/>
      <c r="Q14" s="202">
        <f>'Year 1'!$F14</f>
        <v>0</v>
      </c>
      <c r="R14" s="211"/>
      <c r="S14" s="212"/>
      <c r="T14" s="202">
        <f>'Year 2'!$F14</f>
        <v>0</v>
      </c>
      <c r="U14" s="211"/>
      <c r="V14" s="212"/>
      <c r="W14" s="202">
        <f>'Year 3'!$F14</f>
        <v>0</v>
      </c>
      <c r="X14" s="211"/>
      <c r="Y14" s="212"/>
      <c r="Z14" s="194"/>
      <c r="AA14" s="213"/>
      <c r="AB14" s="41"/>
      <c r="AC14" s="389"/>
      <c r="AD14" s="350"/>
      <c r="AE14" s="350"/>
      <c r="AF14" s="350"/>
    </row>
    <row r="15" spans="1:32" ht="12.75" customHeight="1">
      <c r="A15" s="33">
        <f>'Year 1'!A15</f>
        <v>0</v>
      </c>
      <c r="B15" s="34">
        <f>'Year 1'!$B15</f>
        <v>0</v>
      </c>
      <c r="C15" s="37"/>
      <c r="D15" s="38"/>
      <c r="E15" s="38"/>
      <c r="F15" s="34">
        <f>'Year 2'!$B15</f>
        <v>0</v>
      </c>
      <c r="G15" s="37"/>
      <c r="H15" s="38"/>
      <c r="I15" s="38"/>
      <c r="J15" s="34">
        <f>'Year 3'!$B15</f>
        <v>0</v>
      </c>
      <c r="K15" s="37"/>
      <c r="L15" s="38"/>
      <c r="M15" s="209"/>
      <c r="N15" s="38"/>
      <c r="O15" s="39"/>
      <c r="P15" s="210"/>
      <c r="Q15" s="202">
        <f>'Year 1'!$F15</f>
        <v>0</v>
      </c>
      <c r="R15" s="211"/>
      <c r="S15" s="212"/>
      <c r="T15" s="202">
        <f>'Year 2'!$F15</f>
        <v>0</v>
      </c>
      <c r="U15" s="211"/>
      <c r="V15" s="212"/>
      <c r="W15" s="202">
        <f>'Year 3'!$F15</f>
        <v>0</v>
      </c>
      <c r="X15" s="211"/>
      <c r="Y15" s="212"/>
      <c r="Z15" s="194"/>
      <c r="AA15" s="213"/>
      <c r="AB15" s="41"/>
      <c r="AC15" s="389"/>
      <c r="AD15" s="350"/>
      <c r="AE15" s="350"/>
      <c r="AF15" s="350"/>
    </row>
    <row r="16" spans="1:32" ht="12.75" customHeight="1">
      <c r="A16" s="33">
        <f>'Year 1'!A16</f>
        <v>0</v>
      </c>
      <c r="B16" s="34">
        <f>'Year 1'!$B16</f>
        <v>0</v>
      </c>
      <c r="C16" s="37"/>
      <c r="D16" s="38"/>
      <c r="E16" s="38"/>
      <c r="F16" s="34">
        <f>'Year 2'!$B16</f>
        <v>0</v>
      </c>
      <c r="G16" s="37"/>
      <c r="H16" s="38"/>
      <c r="I16" s="38"/>
      <c r="J16" s="34">
        <f>'Year 3'!$B16</f>
        <v>0</v>
      </c>
      <c r="K16" s="37"/>
      <c r="L16" s="38"/>
      <c r="M16" s="209"/>
      <c r="N16" s="38"/>
      <c r="O16" s="39"/>
      <c r="P16" s="210"/>
      <c r="Q16" s="202">
        <f>'Year 1'!$F16</f>
        <v>0</v>
      </c>
      <c r="R16" s="211"/>
      <c r="S16" s="212"/>
      <c r="T16" s="202">
        <f>'Year 2'!$F16</f>
        <v>0</v>
      </c>
      <c r="U16" s="211"/>
      <c r="V16" s="212"/>
      <c r="W16" s="202">
        <f>'Year 3'!$F16</f>
        <v>0</v>
      </c>
      <c r="X16" s="211"/>
      <c r="Y16" s="212"/>
      <c r="Z16" s="194"/>
      <c r="AA16" s="213"/>
      <c r="AB16" s="41"/>
      <c r="AC16" s="389"/>
      <c r="AD16" s="350"/>
      <c r="AE16" s="350"/>
      <c r="AF16" s="350"/>
    </row>
    <row r="17" spans="1:32" ht="12.75" customHeight="1">
      <c r="A17" s="33">
        <f>'Year 1'!A17</f>
        <v>0</v>
      </c>
      <c r="B17" s="34">
        <f>'Year 1'!$B17</f>
        <v>0</v>
      </c>
      <c r="C17" s="37"/>
      <c r="D17" s="38"/>
      <c r="E17" s="38"/>
      <c r="F17" s="34">
        <f>'Year 2'!$B17</f>
        <v>0</v>
      </c>
      <c r="G17" s="37"/>
      <c r="H17" s="38"/>
      <c r="I17" s="38"/>
      <c r="J17" s="34">
        <f>'Year 3'!$B17</f>
        <v>0</v>
      </c>
      <c r="K17" s="37"/>
      <c r="L17" s="38"/>
      <c r="M17" s="209"/>
      <c r="N17" s="38"/>
      <c r="O17" s="39"/>
      <c r="P17" s="210"/>
      <c r="Q17" s="202">
        <f>'Year 1'!$F17</f>
        <v>0</v>
      </c>
      <c r="R17" s="211"/>
      <c r="S17" s="212"/>
      <c r="T17" s="202">
        <f>'Year 2'!$F17</f>
        <v>0</v>
      </c>
      <c r="U17" s="211"/>
      <c r="V17" s="212"/>
      <c r="W17" s="202">
        <f>'Year 3'!$F17</f>
        <v>0</v>
      </c>
      <c r="X17" s="211"/>
      <c r="Y17" s="212"/>
      <c r="Z17" s="194"/>
      <c r="AA17" s="213"/>
      <c r="AB17" s="41"/>
      <c r="AC17" s="389"/>
      <c r="AD17" s="350"/>
      <c r="AE17" s="350"/>
      <c r="AF17" s="350"/>
    </row>
    <row r="18" spans="1:32" ht="12.75" customHeight="1">
      <c r="A18" s="33">
        <f>'Year 1'!A18</f>
        <v>0</v>
      </c>
      <c r="B18" s="34">
        <f>'Year 1'!$B18</f>
        <v>0</v>
      </c>
      <c r="C18" s="37"/>
      <c r="D18" s="38"/>
      <c r="E18" s="38"/>
      <c r="F18" s="34">
        <f>'Year 2'!$B18</f>
        <v>0</v>
      </c>
      <c r="G18" s="37"/>
      <c r="H18" s="38"/>
      <c r="I18" s="38"/>
      <c r="J18" s="34">
        <f>'Year 3'!$B18</f>
        <v>0</v>
      </c>
      <c r="K18" s="37"/>
      <c r="L18" s="38"/>
      <c r="M18" s="209"/>
      <c r="N18" s="38"/>
      <c r="O18" s="39"/>
      <c r="P18" s="210"/>
      <c r="Q18" s="202">
        <f>'Year 1'!$F18</f>
        <v>0</v>
      </c>
      <c r="R18" s="211"/>
      <c r="S18" s="212"/>
      <c r="T18" s="202">
        <f>'Year 2'!$F18</f>
        <v>0</v>
      </c>
      <c r="U18" s="211"/>
      <c r="V18" s="212"/>
      <c r="W18" s="202">
        <f>'Year 3'!$F18</f>
        <v>0</v>
      </c>
      <c r="X18" s="211"/>
      <c r="Y18" s="212"/>
      <c r="Z18" s="194"/>
      <c r="AA18" s="213"/>
      <c r="AB18" s="41"/>
      <c r="AC18" s="389"/>
      <c r="AD18" s="350"/>
      <c r="AE18" s="350"/>
      <c r="AF18" s="350"/>
    </row>
    <row r="19" spans="1:32" ht="12.75" customHeight="1">
      <c r="A19" s="33" t="str">
        <f>'Year 1'!A19</f>
        <v>Other CASH income</v>
      </c>
      <c r="B19" s="214">
        <f>'Year 1'!$B19</f>
        <v>0</v>
      </c>
      <c r="C19" s="37"/>
      <c r="D19" s="12"/>
      <c r="E19" s="12"/>
      <c r="F19" s="34">
        <f>'Year 2'!$B19</f>
        <v>0</v>
      </c>
      <c r="G19" s="37"/>
      <c r="H19" s="12"/>
      <c r="I19" s="12"/>
      <c r="J19" s="34">
        <f>'Year 3'!$B19</f>
        <v>0</v>
      </c>
      <c r="K19" s="215"/>
      <c r="L19" s="12"/>
      <c r="M19" s="176"/>
      <c r="N19" s="12"/>
      <c r="O19" s="12"/>
      <c r="P19" s="216"/>
      <c r="Q19" s="202">
        <f>'Year 1'!$F19</f>
        <v>0</v>
      </c>
      <c r="R19" s="217"/>
      <c r="S19" s="191"/>
      <c r="T19" s="202">
        <f>'Year 2'!$F19</f>
        <v>0</v>
      </c>
      <c r="U19" s="217"/>
      <c r="V19" s="191"/>
      <c r="W19" s="202">
        <f>'Year 3'!$F19</f>
        <v>0</v>
      </c>
      <c r="X19" s="217"/>
      <c r="Y19" s="191"/>
      <c r="Z19" s="194"/>
      <c r="AA19" s="190"/>
      <c r="AB19" s="218"/>
      <c r="AC19" s="389"/>
      <c r="AD19" s="350"/>
      <c r="AE19" s="350"/>
      <c r="AF19" s="350"/>
    </row>
    <row r="20" spans="1:32" ht="12.75" customHeight="1">
      <c r="A20" s="44" t="str">
        <f>'Year 1'!A20</f>
        <v>Venue Provision - In-Kind</v>
      </c>
      <c r="B20" s="45"/>
      <c r="C20" s="86">
        <f>'Year 1'!$C20</f>
        <v>0</v>
      </c>
      <c r="D20" s="12"/>
      <c r="E20" s="12"/>
      <c r="F20" s="219"/>
      <c r="G20" s="86">
        <f>'Year 2'!$C20</f>
        <v>0</v>
      </c>
      <c r="H20" s="12"/>
      <c r="I20" s="12"/>
      <c r="J20" s="219"/>
      <c r="K20" s="46">
        <f>'Year 3'!$C20</f>
        <v>0</v>
      </c>
      <c r="L20" s="12"/>
      <c r="M20" s="176"/>
      <c r="N20" s="220" t="s">
        <v>7</v>
      </c>
      <c r="O20" s="221">
        <f>IF(D26&lt;&gt;0,SUM(C20:C24,G20:G24,K20:K24)/P26,0)</f>
        <v>0</v>
      </c>
      <c r="P20" s="200">
        <f>SUM(C20:C24,G20:G24,K20:K24)</f>
        <v>0</v>
      </c>
      <c r="Q20" s="222"/>
      <c r="R20" s="47">
        <f>'Year 1'!G20</f>
        <v>0</v>
      </c>
      <c r="S20" s="191"/>
      <c r="T20" s="222"/>
      <c r="U20" s="47">
        <f>'Year 2'!$G20</f>
        <v>0</v>
      </c>
      <c r="V20" s="191"/>
      <c r="W20" s="222"/>
      <c r="X20" s="47">
        <f>'Year 3'!$G20</f>
        <v>0</v>
      </c>
      <c r="Y20" s="191"/>
      <c r="Z20" s="204" t="s">
        <v>7</v>
      </c>
      <c r="AA20" s="223">
        <f>IF(S26&lt;&gt;0,SUM(R20:R24,U20:U24,X20:X24)/SUM(S26,V26,Y26),0)</f>
        <v>0</v>
      </c>
      <c r="AB20" s="224">
        <f>SUM(R20:R24,U20:U24,X20:X24)</f>
        <v>0</v>
      </c>
      <c r="AC20" s="389"/>
      <c r="AD20" s="350"/>
      <c r="AE20" s="350"/>
      <c r="AF20" s="350"/>
    </row>
    <row r="21" spans="1:32" ht="12.75" customHeight="1">
      <c r="A21" s="44" t="str">
        <f>'Year 1'!A21</f>
        <v>Staff  - In-Kind</v>
      </c>
      <c r="B21" s="45"/>
      <c r="C21" s="46">
        <f>'Year 1'!$C21</f>
        <v>0</v>
      </c>
      <c r="D21" s="29"/>
      <c r="E21" s="29"/>
      <c r="F21" s="45"/>
      <c r="G21" s="46">
        <f>'Year 2'!$C21</f>
        <v>0</v>
      </c>
      <c r="H21" s="29"/>
      <c r="I21" s="29"/>
      <c r="J21" s="45"/>
      <c r="K21" s="46">
        <f>'Year 3'!$C21</f>
        <v>0</v>
      </c>
      <c r="L21" s="29"/>
      <c r="M21" s="186"/>
      <c r="N21" s="51"/>
      <c r="O21" s="225"/>
      <c r="P21" s="226"/>
      <c r="Q21" s="213"/>
      <c r="R21" s="47">
        <f>'Year 1'!G21</f>
        <v>0</v>
      </c>
      <c r="S21" s="212"/>
      <c r="T21" s="213"/>
      <c r="U21" s="47">
        <f>'Year 2'!$G21</f>
        <v>0</v>
      </c>
      <c r="V21" s="212"/>
      <c r="W21" s="213"/>
      <c r="X21" s="47">
        <f>'Year 3'!$G21</f>
        <v>0</v>
      </c>
      <c r="Y21" s="212"/>
      <c r="Z21" s="194"/>
      <c r="AA21" s="213"/>
      <c r="AB21" s="41"/>
      <c r="AC21" s="389"/>
      <c r="AD21" s="350"/>
      <c r="AE21" s="350"/>
      <c r="AF21" s="350"/>
    </row>
    <row r="22" spans="1:32" ht="12.75" customHeight="1">
      <c r="A22" s="44" t="str">
        <f>'Year 1'!A22</f>
        <v>Marketing  - In-Kind</v>
      </c>
      <c r="B22" s="45"/>
      <c r="C22" s="46">
        <f>'Year 1'!$C22</f>
        <v>0</v>
      </c>
      <c r="D22" s="51"/>
      <c r="E22" s="51"/>
      <c r="F22" s="45"/>
      <c r="G22" s="46">
        <f>'Year 2'!$C22</f>
        <v>0</v>
      </c>
      <c r="H22" s="51"/>
      <c r="I22" s="51"/>
      <c r="J22" s="45"/>
      <c r="K22" s="46">
        <f>'Year 3'!$C22</f>
        <v>0</v>
      </c>
      <c r="L22" s="51"/>
      <c r="M22" s="227"/>
      <c r="N22" s="51"/>
      <c r="O22" s="51"/>
      <c r="P22" s="228"/>
      <c r="Q22" s="229"/>
      <c r="R22" s="47">
        <f>'Year 1'!G22</f>
        <v>0</v>
      </c>
      <c r="S22" s="230"/>
      <c r="T22" s="229"/>
      <c r="U22" s="47">
        <f>'Year 2'!$G22</f>
        <v>0</v>
      </c>
      <c r="V22" s="230"/>
      <c r="W22" s="229"/>
      <c r="X22" s="47">
        <f>'Year 3'!$G22</f>
        <v>0</v>
      </c>
      <c r="Y22" s="230"/>
      <c r="Z22" s="231"/>
      <c r="AA22" s="229"/>
      <c r="AB22" s="53"/>
      <c r="AC22" s="389"/>
      <c r="AD22" s="350"/>
      <c r="AE22" s="350"/>
      <c r="AF22" s="350"/>
    </row>
    <row r="23" spans="1:32" ht="12.75" customHeight="1">
      <c r="A23" s="44" t="str">
        <f>'Year 1'!A23</f>
        <v>Marketing  - In-Kind</v>
      </c>
      <c r="B23" s="45"/>
      <c r="C23" s="46">
        <f>'Year 1'!$C23</f>
        <v>0</v>
      </c>
      <c r="D23" s="51"/>
      <c r="E23" s="51"/>
      <c r="F23" s="45"/>
      <c r="G23" s="46">
        <f>'Year 2'!$C23</f>
        <v>0</v>
      </c>
      <c r="H23" s="51"/>
      <c r="I23" s="51"/>
      <c r="J23" s="45"/>
      <c r="K23" s="46">
        <f>'Year 3'!$C23</f>
        <v>0</v>
      </c>
      <c r="L23" s="51"/>
      <c r="M23" s="227"/>
      <c r="N23" s="51"/>
      <c r="O23" s="51"/>
      <c r="P23" s="228"/>
      <c r="Q23" s="229"/>
      <c r="R23" s="47">
        <f>'Year 1'!G23</f>
        <v>0</v>
      </c>
      <c r="S23" s="230"/>
      <c r="T23" s="229"/>
      <c r="U23" s="47">
        <f>'Year 2'!$G23</f>
        <v>0</v>
      </c>
      <c r="V23" s="230"/>
      <c r="W23" s="229"/>
      <c r="X23" s="47">
        <f>'Year 3'!$G23</f>
        <v>0</v>
      </c>
      <c r="Y23" s="230"/>
      <c r="Z23" s="231"/>
      <c r="AA23" s="229"/>
      <c r="AB23" s="53"/>
      <c r="AC23" s="389"/>
      <c r="AD23" s="350"/>
      <c r="AE23" s="350"/>
      <c r="AF23" s="350"/>
    </row>
    <row r="24" spans="1:32" ht="12.75" customHeight="1">
      <c r="A24" s="44" t="str">
        <f>'Year 1'!A24</f>
        <v xml:space="preserve"> Other IN-KIND income</v>
      </c>
      <c r="B24" s="45"/>
      <c r="C24" s="46">
        <f>'Year 1'!$C24</f>
        <v>0</v>
      </c>
      <c r="D24" s="51"/>
      <c r="E24" s="51"/>
      <c r="F24" s="45"/>
      <c r="G24" s="46">
        <f>'Year 2'!$C24</f>
        <v>0</v>
      </c>
      <c r="H24" s="51"/>
      <c r="I24" s="51"/>
      <c r="J24" s="45"/>
      <c r="K24" s="46">
        <f>'Year 3'!$C24</f>
        <v>0</v>
      </c>
      <c r="L24" s="51"/>
      <c r="M24" s="232"/>
      <c r="N24" s="233"/>
      <c r="O24" s="12"/>
      <c r="P24" s="216"/>
      <c r="Q24" s="190"/>
      <c r="R24" s="47">
        <f>'Year 1'!G24</f>
        <v>0</v>
      </c>
      <c r="S24" s="234"/>
      <c r="T24" s="190"/>
      <c r="U24" s="47">
        <f>'Year 2'!$G24</f>
        <v>0</v>
      </c>
      <c r="V24" s="234"/>
      <c r="W24" s="190"/>
      <c r="X24" s="47">
        <f>'Year 3'!$G24</f>
        <v>0</v>
      </c>
      <c r="Y24" s="234"/>
      <c r="Z24" s="190"/>
      <c r="AA24" s="190"/>
      <c r="AB24" s="32"/>
      <c r="AC24" s="389"/>
      <c r="AD24" s="350"/>
      <c r="AE24" s="350"/>
      <c r="AF24" s="350"/>
    </row>
    <row r="25" spans="1:32" ht="25.5" customHeight="1">
      <c r="A25" s="128"/>
      <c r="B25" s="235" t="s">
        <v>25</v>
      </c>
      <c r="C25" s="236" t="s">
        <v>26</v>
      </c>
      <c r="D25" s="390" t="s">
        <v>27</v>
      </c>
      <c r="E25" s="391"/>
      <c r="F25" s="235" t="s">
        <v>25</v>
      </c>
      <c r="G25" s="236" t="s">
        <v>26</v>
      </c>
      <c r="H25" s="390" t="s">
        <v>27</v>
      </c>
      <c r="I25" s="391"/>
      <c r="J25" s="235" t="s">
        <v>25</v>
      </c>
      <c r="K25" s="236" t="s">
        <v>26</v>
      </c>
      <c r="L25" s="390" t="s">
        <v>27</v>
      </c>
      <c r="M25" s="391"/>
      <c r="N25" s="237"/>
      <c r="O25" s="237" t="s">
        <v>28</v>
      </c>
      <c r="P25" s="237" t="s">
        <v>27</v>
      </c>
      <c r="Q25" s="137" t="s">
        <v>25</v>
      </c>
      <c r="R25" s="137" t="s">
        <v>26</v>
      </c>
      <c r="S25" s="137" t="s">
        <v>27</v>
      </c>
      <c r="T25" s="238" t="s">
        <v>25</v>
      </c>
      <c r="U25" s="137" t="s">
        <v>26</v>
      </c>
      <c r="V25" s="238" t="s">
        <v>27</v>
      </c>
      <c r="W25" s="137" t="s">
        <v>25</v>
      </c>
      <c r="X25" s="137" t="s">
        <v>26</v>
      </c>
      <c r="Y25" s="238" t="s">
        <v>27</v>
      </c>
      <c r="Z25" s="239"/>
      <c r="AA25" s="238" t="s">
        <v>28</v>
      </c>
      <c r="AB25" s="240" t="s">
        <v>27</v>
      </c>
      <c r="AC25" s="241"/>
      <c r="AD25" s="12"/>
      <c r="AE25" s="12"/>
      <c r="AF25" s="12"/>
    </row>
    <row r="26" spans="1:32" ht="12.75" customHeight="1">
      <c r="A26" s="64" t="s">
        <v>27</v>
      </c>
      <c r="B26" s="65">
        <f>SUM(B5:B24)</f>
        <v>0</v>
      </c>
      <c r="C26" s="65">
        <f>SUM(C20:C24)</f>
        <v>0</v>
      </c>
      <c r="D26" s="387">
        <f>B26+C26</f>
        <v>0</v>
      </c>
      <c r="E26" s="388"/>
      <c r="F26" s="65">
        <f>SUM(F5:F24)</f>
        <v>0</v>
      </c>
      <c r="G26" s="65">
        <f>SUM(G20:G24)</f>
        <v>0</v>
      </c>
      <c r="H26" s="387">
        <f>F26+G26</f>
        <v>0</v>
      </c>
      <c r="I26" s="388"/>
      <c r="J26" s="65">
        <f>SUM(J5:J24)</f>
        <v>0</v>
      </c>
      <c r="K26" s="65">
        <f>SUM(K20:K24)</f>
        <v>0</v>
      </c>
      <c r="L26" s="387">
        <f>J26+K26</f>
        <v>0</v>
      </c>
      <c r="M26" s="388"/>
      <c r="N26" s="242"/>
      <c r="O26" s="243">
        <f>O7+O20</f>
        <v>0</v>
      </c>
      <c r="P26" s="244">
        <f>SUM(P20,P7,P5)</f>
        <v>0</v>
      </c>
      <c r="Q26" s="65">
        <f>SUM(Q5:Q19)</f>
        <v>0</v>
      </c>
      <c r="R26" s="65">
        <f>SUM(R20:R24)</f>
        <v>0</v>
      </c>
      <c r="S26" s="66">
        <f>SUM(Q26:R26)</f>
        <v>0</v>
      </c>
      <c r="T26" s="65">
        <f>SUM(T5:T19)</f>
        <v>0</v>
      </c>
      <c r="U26" s="65">
        <f>SUM(U20:U24)</f>
        <v>0</v>
      </c>
      <c r="V26" s="66">
        <f>SUM(T26:U26)</f>
        <v>0</v>
      </c>
      <c r="W26" s="65">
        <f>SUM(W5:W19)</f>
        <v>0</v>
      </c>
      <c r="X26" s="65">
        <f>SUM(X20:X24)</f>
        <v>0</v>
      </c>
      <c r="Y26" s="66">
        <f>SUM(W26:X26)</f>
        <v>0</v>
      </c>
      <c r="Z26" s="245"/>
      <c r="AA26" s="245">
        <f>SUM(AB20,AB7)</f>
        <v>0</v>
      </c>
      <c r="AB26" s="246">
        <f>SUM(AA26,AB5)</f>
        <v>0</v>
      </c>
      <c r="AC26" s="51"/>
      <c r="AD26" s="51"/>
      <c r="AE26" s="51"/>
      <c r="AF26" s="51"/>
    </row>
    <row r="27" spans="1:32" ht="12.75" customHeight="1">
      <c r="A27" s="69"/>
      <c r="B27" s="70"/>
      <c r="C27" s="70"/>
      <c r="D27" s="71"/>
      <c r="E27" s="71"/>
      <c r="F27" s="247"/>
      <c r="G27" s="71"/>
      <c r="H27" s="247"/>
      <c r="I27" s="71"/>
      <c r="J27" s="247"/>
      <c r="K27" s="248"/>
      <c r="L27" s="75"/>
      <c r="M27" s="3"/>
      <c r="N27" s="249"/>
      <c r="O27" s="250"/>
      <c r="P27" s="250"/>
      <c r="Q27" s="249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2.75" customHeight="1">
      <c r="A28" s="76" t="s">
        <v>29</v>
      </c>
      <c r="B28" s="251" t="s">
        <v>74</v>
      </c>
      <c r="C28" s="252" t="s">
        <v>7</v>
      </c>
      <c r="D28" s="79"/>
      <c r="E28" s="253" t="s">
        <v>75</v>
      </c>
      <c r="F28" s="251" t="s">
        <v>76</v>
      </c>
      <c r="G28" s="252" t="s">
        <v>7</v>
      </c>
      <c r="H28" s="79"/>
      <c r="I28" s="253" t="s">
        <v>77</v>
      </c>
      <c r="J28" s="251" t="s">
        <v>78</v>
      </c>
      <c r="K28" s="252" t="s">
        <v>7</v>
      </c>
      <c r="L28" s="79" t="s">
        <v>79</v>
      </c>
      <c r="M28" s="253" t="s">
        <v>30</v>
      </c>
      <c r="N28" s="100"/>
      <c r="O28" s="254"/>
      <c r="P28" s="255" t="s">
        <v>31</v>
      </c>
      <c r="Q28" s="256" t="s">
        <v>6</v>
      </c>
      <c r="R28" s="192" t="s">
        <v>7</v>
      </c>
      <c r="S28" s="257"/>
      <c r="T28" s="258" t="s">
        <v>6</v>
      </c>
      <c r="U28" s="192" t="s">
        <v>7</v>
      </c>
      <c r="V28" s="259"/>
      <c r="W28" s="257" t="s">
        <v>6</v>
      </c>
      <c r="X28" s="257" t="s">
        <v>7</v>
      </c>
      <c r="Y28" s="259"/>
      <c r="Z28" s="257"/>
      <c r="AA28" s="257"/>
      <c r="AB28" s="260"/>
      <c r="AC28" s="382" t="s">
        <v>12</v>
      </c>
      <c r="AD28" s="347"/>
      <c r="AE28" s="347"/>
      <c r="AF28" s="348"/>
    </row>
    <row r="29" spans="1:32" ht="12.75" customHeight="1">
      <c r="A29" s="171" t="str">
        <f>'Year 1'!A29</f>
        <v>Project Management (staff costs)</v>
      </c>
      <c r="B29" s="130">
        <f>'Year 1'!$B29</f>
        <v>0</v>
      </c>
      <c r="C29" s="86">
        <f>'Year 1'!$C29</f>
        <v>0</v>
      </c>
      <c r="D29" s="261"/>
      <c r="E29" s="262">
        <f>'Year 1'!$E29</f>
        <v>0</v>
      </c>
      <c r="F29" s="130">
        <f>'Year 2'!$B29</f>
        <v>0</v>
      </c>
      <c r="G29" s="86">
        <f>'Year 2'!$C29</f>
        <v>0</v>
      </c>
      <c r="H29" s="263"/>
      <c r="I29" s="262">
        <f>'Year 2'!$E29</f>
        <v>0</v>
      </c>
      <c r="J29" s="130">
        <f>'Year 3'!$B29</f>
        <v>0</v>
      </c>
      <c r="K29" s="86">
        <f>'Year 3'!$C29</f>
        <v>0</v>
      </c>
      <c r="L29" s="261"/>
      <c r="M29" s="262">
        <f>'Year 3'!$E29</f>
        <v>0</v>
      </c>
      <c r="N29" s="264" t="s">
        <v>71</v>
      </c>
      <c r="O29" s="265">
        <f>IF(E45&lt;&gt;0,SUM(E45,I45,M45)/P45,0)</f>
        <v>0</v>
      </c>
      <c r="P29" s="266">
        <f>SUM(E45,I45,M45)</f>
        <v>0</v>
      </c>
      <c r="Q29" s="267">
        <f>'Year 1'!$F29</f>
        <v>0</v>
      </c>
      <c r="R29" s="268">
        <f>'Year 1'!$G29</f>
        <v>0</v>
      </c>
      <c r="S29" s="191"/>
      <c r="T29" s="268">
        <f>'Year 2'!$F29</f>
        <v>0</v>
      </c>
      <c r="U29" s="269">
        <f>'Year 2'!$G29</f>
        <v>0</v>
      </c>
      <c r="V29" s="31"/>
      <c r="W29" s="90">
        <f>'Year 3'!$F29</f>
        <v>0</v>
      </c>
      <c r="X29" s="90">
        <f>'Year 3'!$G29</f>
        <v>0</v>
      </c>
      <c r="Y29" s="191"/>
      <c r="Z29" s="190"/>
      <c r="AA29" s="190"/>
      <c r="AB29" s="32"/>
      <c r="AC29" s="383"/>
      <c r="AD29" s="350"/>
      <c r="AE29" s="350"/>
      <c r="AF29" s="350"/>
    </row>
    <row r="30" spans="1:32" ht="12.75" customHeight="1">
      <c r="A30" s="129" t="str">
        <f>'Year 1'!A30</f>
        <v>Technical (staff costs)</v>
      </c>
      <c r="B30" s="130">
        <f>'Year 1'!$B30</f>
        <v>0</v>
      </c>
      <c r="C30" s="46">
        <f>'Year 1'!$C30</f>
        <v>0</v>
      </c>
      <c r="D30" s="261"/>
      <c r="E30" s="262">
        <f>'Year 1'!$E30</f>
        <v>0</v>
      </c>
      <c r="F30" s="130">
        <f>'Year 2'!$B30</f>
        <v>0</v>
      </c>
      <c r="G30" s="46">
        <f>'Year 2'!$C30</f>
        <v>0</v>
      </c>
      <c r="H30" s="263"/>
      <c r="I30" s="262">
        <f>'Year 2'!$E30</f>
        <v>0</v>
      </c>
      <c r="J30" s="130">
        <f>'Year 3'!$B30</f>
        <v>0</v>
      </c>
      <c r="K30" s="46">
        <f>'Year 3'!$C30</f>
        <v>0</v>
      </c>
      <c r="L30" s="261"/>
      <c r="M30" s="262">
        <f>'Year 3'!$E30</f>
        <v>0</v>
      </c>
      <c r="N30" s="254"/>
      <c r="O30" s="270"/>
      <c r="P30" s="271"/>
      <c r="Q30" s="267">
        <f>'Year 1'!$F30</f>
        <v>0</v>
      </c>
      <c r="R30" s="90">
        <f>'Year 1'!$G30</f>
        <v>0</v>
      </c>
      <c r="S30" s="191"/>
      <c r="T30" s="90">
        <f>'Year 2'!$F30</f>
        <v>0</v>
      </c>
      <c r="U30" s="269">
        <f>'Year 2'!$G30</f>
        <v>0</v>
      </c>
      <c r="V30" s="31"/>
      <c r="W30" s="90">
        <f>'Year 3'!$F30</f>
        <v>0</v>
      </c>
      <c r="X30" s="90">
        <f>'Year 3'!$G30</f>
        <v>0</v>
      </c>
      <c r="Y30" s="191"/>
      <c r="Z30" s="190"/>
      <c r="AA30" s="190"/>
      <c r="AB30" s="32"/>
      <c r="AC30" s="384"/>
      <c r="AD30" s="350"/>
      <c r="AE30" s="350"/>
      <c r="AF30" s="350"/>
    </row>
    <row r="31" spans="1:32" ht="12.75" customHeight="1">
      <c r="A31" s="129" t="str">
        <f>'Year 1'!A31</f>
        <v>Curator(s) (staff costs)</v>
      </c>
      <c r="B31" s="130">
        <f>'Year 1'!$B31</f>
        <v>0</v>
      </c>
      <c r="C31" s="46">
        <f>'Year 1'!$C31</f>
        <v>0</v>
      </c>
      <c r="D31" s="261"/>
      <c r="E31" s="262">
        <f>'Year 1'!$E31</f>
        <v>0</v>
      </c>
      <c r="F31" s="130">
        <f>'Year 2'!$B31</f>
        <v>0</v>
      </c>
      <c r="G31" s="46">
        <f>'Year 2'!$C31</f>
        <v>0</v>
      </c>
      <c r="H31" s="263"/>
      <c r="I31" s="262">
        <f>'Year 2'!$E31</f>
        <v>0</v>
      </c>
      <c r="J31" s="130">
        <f>'Year 3'!$B31</f>
        <v>0</v>
      </c>
      <c r="K31" s="46">
        <f>'Year 3'!$C31</f>
        <v>0</v>
      </c>
      <c r="L31" s="261"/>
      <c r="M31" s="262">
        <f>'Year 3'!$E31</f>
        <v>0</v>
      </c>
      <c r="N31" s="264" t="s">
        <v>80</v>
      </c>
      <c r="O31" s="265">
        <f>IF(B45&lt;&gt;0,O42-O29,0)</f>
        <v>0</v>
      </c>
      <c r="P31" s="272">
        <f>IF(B45&lt;&gt;0,SUM(B45,F45,J45)-SUM(E45,I45,M45),0)</f>
        <v>0</v>
      </c>
      <c r="Q31" s="267">
        <f>'Year 1'!$F31</f>
        <v>0</v>
      </c>
      <c r="R31" s="90">
        <f>'Year 1'!$G31</f>
        <v>0</v>
      </c>
      <c r="S31" s="191"/>
      <c r="T31" s="90">
        <f>'Year 2'!$F31</f>
        <v>0</v>
      </c>
      <c r="U31" s="269">
        <f>'Year 2'!$G31</f>
        <v>0</v>
      </c>
      <c r="V31" s="31"/>
      <c r="W31" s="90">
        <f>'Year 3'!$F31</f>
        <v>0</v>
      </c>
      <c r="X31" s="90">
        <f>'Year 3'!$G31</f>
        <v>0</v>
      </c>
      <c r="Y31" s="191"/>
      <c r="Z31" s="190"/>
      <c r="AA31" s="190"/>
      <c r="AB31" s="32"/>
      <c r="AC31" s="385"/>
      <c r="AD31" s="350"/>
      <c r="AE31" s="350"/>
      <c r="AF31" s="350"/>
    </row>
    <row r="32" spans="1:32" ht="12.75" customHeight="1">
      <c r="A32" s="129" t="str">
        <f>'Year 1'!A32</f>
        <v>Travel and Accommodation</v>
      </c>
      <c r="B32" s="130">
        <f>'Year 1'!$B32</f>
        <v>0</v>
      </c>
      <c r="C32" s="46">
        <f>'Year 1'!$C32</f>
        <v>0</v>
      </c>
      <c r="D32" s="261"/>
      <c r="E32" s="262">
        <f>'Year 1'!$E32</f>
        <v>0</v>
      </c>
      <c r="F32" s="130">
        <f>'Year 2'!$B32</f>
        <v>0</v>
      </c>
      <c r="G32" s="46">
        <f>'Year 2'!$C32</f>
        <v>0</v>
      </c>
      <c r="H32" s="263"/>
      <c r="I32" s="262">
        <f>'Year 2'!$E32</f>
        <v>0</v>
      </c>
      <c r="J32" s="130">
        <f>'Year 3'!$B32</f>
        <v>0</v>
      </c>
      <c r="K32" s="46">
        <f>'Year 3'!$C32</f>
        <v>0</v>
      </c>
      <c r="L32" s="261"/>
      <c r="M32" s="262">
        <f>'Year 3'!$E32</f>
        <v>0</v>
      </c>
      <c r="N32" s="254"/>
      <c r="O32" s="270"/>
      <c r="P32" s="271"/>
      <c r="Q32" s="267">
        <f>'Year 1'!$F32</f>
        <v>0</v>
      </c>
      <c r="R32" s="90">
        <f>'Year 1'!$G32</f>
        <v>0</v>
      </c>
      <c r="S32" s="191"/>
      <c r="T32" s="90">
        <f>'Year 2'!$F32</f>
        <v>0</v>
      </c>
      <c r="U32" s="269">
        <f>'Year 2'!$G32</f>
        <v>0</v>
      </c>
      <c r="V32" s="31"/>
      <c r="W32" s="90">
        <f>'Year 3'!$F32</f>
        <v>0</v>
      </c>
      <c r="X32" s="90">
        <f>'Year 3'!$G32</f>
        <v>0</v>
      </c>
      <c r="Y32" s="191"/>
      <c r="Z32" s="190"/>
      <c r="AA32" s="190"/>
      <c r="AB32" s="32"/>
      <c r="AC32" s="386"/>
      <c r="AD32" s="350"/>
      <c r="AE32" s="350"/>
      <c r="AF32" s="350"/>
    </row>
    <row r="33" spans="1:32" ht="12.75" customHeight="1">
      <c r="A33" s="129" t="str">
        <f>'Year 1'!A33</f>
        <v>Venue Hire</v>
      </c>
      <c r="B33" s="130">
        <f>'Year 1'!$B33</f>
        <v>0</v>
      </c>
      <c r="C33" s="46">
        <f>'Year 1'!$C33</f>
        <v>0</v>
      </c>
      <c r="D33" s="261"/>
      <c r="E33" s="262">
        <f>'Year 1'!$E33</f>
        <v>0</v>
      </c>
      <c r="F33" s="130">
        <f>'Year 2'!$B33</f>
        <v>0</v>
      </c>
      <c r="G33" s="46">
        <f>'Year 2'!$C33</f>
        <v>0</v>
      </c>
      <c r="H33" s="263"/>
      <c r="I33" s="262">
        <f>'Year 2'!$E33</f>
        <v>0</v>
      </c>
      <c r="J33" s="130">
        <f>'Year 3'!$B33</f>
        <v>0</v>
      </c>
      <c r="K33" s="46">
        <f>'Year 3'!$C33</f>
        <v>0</v>
      </c>
      <c r="L33" s="261"/>
      <c r="M33" s="262">
        <f>'Year 3'!$E33</f>
        <v>0</v>
      </c>
      <c r="N33" s="254" t="s">
        <v>7</v>
      </c>
      <c r="O33" s="273">
        <f>IF(C45&lt;&gt;0,O43,0)</f>
        <v>0</v>
      </c>
      <c r="P33" s="266">
        <f>P43</f>
        <v>0</v>
      </c>
      <c r="Q33" s="267">
        <f>'Year 1'!$F33</f>
        <v>0</v>
      </c>
      <c r="R33" s="90">
        <f>'Year 1'!$G33</f>
        <v>0</v>
      </c>
      <c r="S33" s="191"/>
      <c r="T33" s="90">
        <f>'Year 2'!$F33</f>
        <v>0</v>
      </c>
      <c r="U33" s="269">
        <f>'Year 2'!$G33</f>
        <v>0</v>
      </c>
      <c r="V33" s="31"/>
      <c r="W33" s="90">
        <f>'Year 3'!$F33</f>
        <v>0</v>
      </c>
      <c r="X33" s="90">
        <f>'Year 3'!$G33</f>
        <v>0</v>
      </c>
      <c r="Y33" s="191"/>
      <c r="Z33" s="190"/>
      <c r="AA33" s="190"/>
      <c r="AB33" s="32"/>
      <c r="AC33" s="381"/>
      <c r="AD33" s="350"/>
      <c r="AE33" s="350"/>
      <c r="AF33" s="350"/>
    </row>
    <row r="34" spans="1:32" ht="12.75" customHeight="1">
      <c r="A34" s="129" t="str">
        <f>'Year 1'!A34</f>
        <v>Film Hire (in-venue/online)</v>
      </c>
      <c r="B34" s="130">
        <f>'Year 1'!$B34</f>
        <v>0</v>
      </c>
      <c r="C34" s="46">
        <f>'Year 1'!$C34</f>
        <v>0</v>
      </c>
      <c r="D34" s="261"/>
      <c r="E34" s="262">
        <f>'Year 1'!$E34</f>
        <v>0</v>
      </c>
      <c r="F34" s="130">
        <f>'Year 2'!$B34</f>
        <v>0</v>
      </c>
      <c r="G34" s="46">
        <f>'Year 2'!$C34</f>
        <v>0</v>
      </c>
      <c r="H34" s="263"/>
      <c r="I34" s="262">
        <f>'Year 2'!$E34</f>
        <v>0</v>
      </c>
      <c r="J34" s="130">
        <f>'Year 3'!$B34</f>
        <v>0</v>
      </c>
      <c r="K34" s="46">
        <f>'Year 3'!$C34</f>
        <v>0</v>
      </c>
      <c r="L34" s="261"/>
      <c r="M34" s="262">
        <f>'Year 3'!$E34</f>
        <v>0</v>
      </c>
      <c r="N34" s="254"/>
      <c r="O34" s="274"/>
      <c r="P34" s="275"/>
      <c r="Q34" s="267">
        <f>'Year 1'!$F34</f>
        <v>0</v>
      </c>
      <c r="R34" s="90">
        <f>'Year 1'!$G34</f>
        <v>0</v>
      </c>
      <c r="S34" s="191"/>
      <c r="T34" s="90">
        <f>'Year 2'!$F34</f>
        <v>0</v>
      </c>
      <c r="U34" s="269">
        <f>'Year 2'!$G34</f>
        <v>0</v>
      </c>
      <c r="V34" s="31"/>
      <c r="W34" s="90">
        <f>'Year 3'!$F34</f>
        <v>0</v>
      </c>
      <c r="X34" s="90">
        <f>'Year 3'!$G34</f>
        <v>0</v>
      </c>
      <c r="Y34" s="191"/>
      <c r="Z34" s="190"/>
      <c r="AA34" s="190"/>
      <c r="AB34" s="32"/>
      <c r="AC34" s="381"/>
      <c r="AD34" s="350"/>
      <c r="AE34" s="350"/>
      <c r="AF34" s="350"/>
    </row>
    <row r="35" spans="1:32" ht="12.75" customHeight="1">
      <c r="A35" s="129" t="str">
        <f>'Year 1'!A35</f>
        <v>Film Transport/Download costs</v>
      </c>
      <c r="B35" s="130">
        <f>'Year 1'!$B35</f>
        <v>0</v>
      </c>
      <c r="C35" s="46">
        <f>'Year 1'!$C35</f>
        <v>0</v>
      </c>
      <c r="D35" s="261"/>
      <c r="E35" s="262">
        <f>'Year 1'!$E35</f>
        <v>0</v>
      </c>
      <c r="F35" s="130">
        <f>'Year 2'!$B35</f>
        <v>0</v>
      </c>
      <c r="G35" s="46">
        <f>'Year 2'!$C35</f>
        <v>0</v>
      </c>
      <c r="H35" s="263"/>
      <c r="I35" s="262">
        <f>'Year 2'!$E35</f>
        <v>0</v>
      </c>
      <c r="J35" s="130">
        <f>'Year 3'!$B35</f>
        <v>0</v>
      </c>
      <c r="K35" s="46">
        <f>'Year 3'!$C35</f>
        <v>0</v>
      </c>
      <c r="L35" s="261"/>
      <c r="M35" s="262">
        <f>'Year 3'!$E35</f>
        <v>0</v>
      </c>
      <c r="N35" s="254"/>
      <c r="O35" s="274"/>
      <c r="P35" s="275"/>
      <c r="Q35" s="267">
        <f>'Year 1'!$F35</f>
        <v>0</v>
      </c>
      <c r="R35" s="90">
        <f>'Year 1'!$G35</f>
        <v>0</v>
      </c>
      <c r="S35" s="191"/>
      <c r="T35" s="90">
        <f>'Year 2'!$F35</f>
        <v>0</v>
      </c>
      <c r="U35" s="269">
        <f>'Year 2'!$G35</f>
        <v>0</v>
      </c>
      <c r="V35" s="31"/>
      <c r="W35" s="90">
        <f>'Year 3'!$F35</f>
        <v>0</v>
      </c>
      <c r="X35" s="90">
        <f>'Year 3'!$G35</f>
        <v>0</v>
      </c>
      <c r="Y35" s="191"/>
      <c r="Z35" s="190"/>
      <c r="AA35" s="190"/>
      <c r="AB35" s="32"/>
      <c r="AC35" s="381"/>
      <c r="AD35" s="350"/>
      <c r="AE35" s="350"/>
      <c r="AF35" s="350"/>
    </row>
    <row r="36" spans="1:32" ht="12.75" customHeight="1">
      <c r="A36" s="129" t="str">
        <f>'Year 1'!A36</f>
        <v>Speakers/ Guests Fees</v>
      </c>
      <c r="B36" s="130">
        <f>'Year 1'!$B36</f>
        <v>0</v>
      </c>
      <c r="C36" s="46">
        <f>'Year 1'!$C36</f>
        <v>0</v>
      </c>
      <c r="D36" s="261"/>
      <c r="E36" s="262">
        <f>'Year 1'!$E36</f>
        <v>0</v>
      </c>
      <c r="F36" s="130">
        <f>'Year 2'!$B36</f>
        <v>0</v>
      </c>
      <c r="G36" s="46">
        <f>'Year 2'!$C36</f>
        <v>0</v>
      </c>
      <c r="H36" s="263"/>
      <c r="I36" s="262">
        <f>'Year 2'!$E36</f>
        <v>0</v>
      </c>
      <c r="J36" s="130">
        <f>'Year 3'!$B36</f>
        <v>0</v>
      </c>
      <c r="K36" s="46">
        <f>'Year 3'!$C36</f>
        <v>0</v>
      </c>
      <c r="L36" s="261"/>
      <c r="M36" s="262">
        <f>'Year 3'!$E36</f>
        <v>0</v>
      </c>
      <c r="N36" s="254"/>
      <c r="O36" s="274"/>
      <c r="P36" s="275"/>
      <c r="Q36" s="267">
        <f>'Year 1'!$F36</f>
        <v>0</v>
      </c>
      <c r="R36" s="90">
        <f>'Year 1'!$G36</f>
        <v>0</v>
      </c>
      <c r="S36" s="191"/>
      <c r="T36" s="90">
        <f>'Year 2'!$F36</f>
        <v>0</v>
      </c>
      <c r="U36" s="269">
        <f>'Year 2'!$G36</f>
        <v>0</v>
      </c>
      <c r="V36" s="31"/>
      <c r="W36" s="90">
        <f>'Year 3'!$F36</f>
        <v>0</v>
      </c>
      <c r="X36" s="90">
        <f>'Year 3'!$G36</f>
        <v>0</v>
      </c>
      <c r="Y36" s="191"/>
      <c r="Z36" s="190"/>
      <c r="AA36" s="190"/>
      <c r="AB36" s="32"/>
      <c r="AC36" s="396"/>
      <c r="AD36" s="350"/>
      <c r="AE36" s="350"/>
      <c r="AF36" s="350"/>
    </row>
    <row r="37" spans="1:32" ht="12.75" customHeight="1">
      <c r="A37" s="129" t="str">
        <f>'Year 1'!A37</f>
        <v>Wrap-around activity costs</v>
      </c>
      <c r="B37" s="130">
        <f>'Year 1'!$B37</f>
        <v>0</v>
      </c>
      <c r="C37" s="46">
        <f>'Year 1'!$C37</f>
        <v>0</v>
      </c>
      <c r="D37" s="261"/>
      <c r="E37" s="262">
        <f>'Year 1'!$E37</f>
        <v>0</v>
      </c>
      <c r="F37" s="130">
        <f>'Year 2'!$B37</f>
        <v>0</v>
      </c>
      <c r="G37" s="46">
        <f>'Year 2'!$C37</f>
        <v>0</v>
      </c>
      <c r="H37" s="263"/>
      <c r="I37" s="262">
        <f>'Year 2'!$E37</f>
        <v>0</v>
      </c>
      <c r="J37" s="130">
        <f>'Year 3'!$B37</f>
        <v>0</v>
      </c>
      <c r="K37" s="46">
        <f>'Year 3'!$C37</f>
        <v>0</v>
      </c>
      <c r="L37" s="261"/>
      <c r="M37" s="262">
        <f>'Year 3'!$E37</f>
        <v>0</v>
      </c>
      <c r="N37" s="254"/>
      <c r="O37" s="274"/>
      <c r="P37" s="275"/>
      <c r="Q37" s="267">
        <f>'Year 1'!$F37</f>
        <v>0</v>
      </c>
      <c r="R37" s="90">
        <f>'Year 1'!$G37</f>
        <v>0</v>
      </c>
      <c r="S37" s="191"/>
      <c r="T37" s="90">
        <f>'Year 2'!$F37</f>
        <v>0</v>
      </c>
      <c r="U37" s="269">
        <f>'Year 2'!$G37</f>
        <v>0</v>
      </c>
      <c r="V37" s="31"/>
      <c r="W37" s="90">
        <f>'Year 3'!$F37</f>
        <v>0</v>
      </c>
      <c r="X37" s="90">
        <f>'Year 3'!$G37</f>
        <v>0</v>
      </c>
      <c r="Y37" s="191"/>
      <c r="Z37" s="190"/>
      <c r="AA37" s="190"/>
      <c r="AB37" s="32"/>
      <c r="AC37" s="386"/>
      <c r="AD37" s="350"/>
      <c r="AE37" s="350"/>
      <c r="AF37" s="350"/>
    </row>
    <row r="38" spans="1:32" ht="12.75" customHeight="1">
      <c r="A38" s="129" t="str">
        <f>'Year 1'!A38</f>
        <v>Installation costs</v>
      </c>
      <c r="B38" s="130">
        <f>'Year 1'!$B38</f>
        <v>0</v>
      </c>
      <c r="C38" s="46">
        <f>'Year 1'!$C38</f>
        <v>0</v>
      </c>
      <c r="D38" s="261"/>
      <c r="E38" s="262">
        <f>'Year 1'!$E38</f>
        <v>0</v>
      </c>
      <c r="F38" s="130">
        <f>'Year 2'!$B38</f>
        <v>0</v>
      </c>
      <c r="G38" s="46">
        <f>'Year 2'!$C38</f>
        <v>0</v>
      </c>
      <c r="H38" s="263"/>
      <c r="I38" s="262">
        <f>'Year 2'!$E38</f>
        <v>0</v>
      </c>
      <c r="J38" s="130">
        <f>'Year 3'!$B38</f>
        <v>0</v>
      </c>
      <c r="K38" s="46">
        <f>'Year 3'!$C38</f>
        <v>0</v>
      </c>
      <c r="L38" s="261"/>
      <c r="M38" s="262">
        <f>'Year 3'!$E38</f>
        <v>0</v>
      </c>
      <c r="N38" s="254"/>
      <c r="O38" s="274"/>
      <c r="P38" s="275"/>
      <c r="Q38" s="267">
        <f>'Year 1'!$F38</f>
        <v>0</v>
      </c>
      <c r="R38" s="90">
        <f>'Year 1'!$G38</f>
        <v>0</v>
      </c>
      <c r="S38" s="191"/>
      <c r="T38" s="90">
        <f>'Year 2'!$F38</f>
        <v>0</v>
      </c>
      <c r="U38" s="269">
        <f>'Year 2'!$G38</f>
        <v>0</v>
      </c>
      <c r="V38" s="31"/>
      <c r="W38" s="90">
        <f>'Year 3'!$F38</f>
        <v>0</v>
      </c>
      <c r="X38" s="90">
        <f>'Year 3'!$G38</f>
        <v>0</v>
      </c>
      <c r="Y38" s="191"/>
      <c r="Z38" s="190"/>
      <c r="AA38" s="190"/>
      <c r="AB38" s="32"/>
      <c r="AC38" s="425"/>
      <c r="AD38" s="350"/>
      <c r="AE38" s="350"/>
      <c r="AF38" s="350"/>
    </row>
    <row r="39" spans="1:32" ht="12.75" customHeight="1">
      <c r="A39" s="129" t="str">
        <f>'Year 1'!A39</f>
        <v>Access costs</v>
      </c>
      <c r="B39" s="130">
        <f>'Year 1'!$B39</f>
        <v>0</v>
      </c>
      <c r="C39" s="46">
        <f>'Year 1'!$C39</f>
        <v>0</v>
      </c>
      <c r="D39" s="261"/>
      <c r="E39" s="262">
        <f>'Year 1'!$E39</f>
        <v>0</v>
      </c>
      <c r="F39" s="130">
        <f>'Year 2'!$B39</f>
        <v>0</v>
      </c>
      <c r="G39" s="46">
        <f>'Year 2'!$C39</f>
        <v>0</v>
      </c>
      <c r="H39" s="263"/>
      <c r="I39" s="262">
        <f>'Year 2'!$E39</f>
        <v>0</v>
      </c>
      <c r="J39" s="130">
        <f>'Year 3'!$B39</f>
        <v>0</v>
      </c>
      <c r="K39" s="46">
        <f>'Year 3'!$C39</f>
        <v>0</v>
      </c>
      <c r="L39" s="261"/>
      <c r="M39" s="262">
        <f>'Year 3'!$E39</f>
        <v>0</v>
      </c>
      <c r="N39" s="254"/>
      <c r="O39" s="274"/>
      <c r="P39" s="275"/>
      <c r="Q39" s="267">
        <f>'Year 1'!$F39</f>
        <v>0</v>
      </c>
      <c r="R39" s="90">
        <f>'Year 1'!$G39</f>
        <v>0</v>
      </c>
      <c r="S39" s="191"/>
      <c r="T39" s="90">
        <f>'Year 2'!$F39</f>
        <v>0</v>
      </c>
      <c r="U39" s="269">
        <f>'Year 2'!$G39</f>
        <v>0</v>
      </c>
      <c r="V39" s="31"/>
      <c r="W39" s="90">
        <f>'Year 3'!$F39</f>
        <v>0</v>
      </c>
      <c r="X39" s="90">
        <f>'Year 3'!$G39</f>
        <v>0</v>
      </c>
      <c r="Y39" s="191"/>
      <c r="Z39" s="190"/>
      <c r="AA39" s="190"/>
      <c r="AB39" s="32"/>
      <c r="AC39" s="396"/>
      <c r="AD39" s="350"/>
      <c r="AE39" s="350"/>
      <c r="AF39" s="350"/>
    </row>
    <row r="40" spans="1:32" ht="12.75" customHeight="1">
      <c r="A40" s="129" t="str">
        <f>'Year 1'!A40</f>
        <v>Marketing</v>
      </c>
      <c r="B40" s="130">
        <f>'Year 1'!$B40</f>
        <v>0</v>
      </c>
      <c r="C40" s="46">
        <f>'Year 1'!$C40</f>
        <v>0</v>
      </c>
      <c r="D40" s="261"/>
      <c r="E40" s="262">
        <f>'Year 1'!$E40</f>
        <v>0</v>
      </c>
      <c r="F40" s="130">
        <f>'Year 2'!$B40</f>
        <v>0</v>
      </c>
      <c r="G40" s="46">
        <f>'Year 2'!$C40</f>
        <v>0</v>
      </c>
      <c r="H40" s="263"/>
      <c r="I40" s="262">
        <f>'Year 2'!$E40</f>
        <v>0</v>
      </c>
      <c r="J40" s="130">
        <f>'Year 3'!$B40</f>
        <v>0</v>
      </c>
      <c r="K40" s="46">
        <f>'Year 3'!$C40</f>
        <v>0</v>
      </c>
      <c r="L40" s="261"/>
      <c r="M40" s="262">
        <f>'Year 3'!$E40</f>
        <v>0</v>
      </c>
      <c r="N40" s="254"/>
      <c r="O40" s="274"/>
      <c r="P40" s="275"/>
      <c r="Q40" s="267">
        <f>'Year 1'!$F40</f>
        <v>0</v>
      </c>
      <c r="R40" s="90">
        <f>'Year 1'!$G40</f>
        <v>0</v>
      </c>
      <c r="S40" s="191"/>
      <c r="T40" s="90">
        <f>'Year 2'!$F40</f>
        <v>0</v>
      </c>
      <c r="U40" s="269">
        <f>'Year 2'!$G40</f>
        <v>0</v>
      </c>
      <c r="V40" s="31"/>
      <c r="W40" s="90">
        <f>'Year 3'!$F40</f>
        <v>0</v>
      </c>
      <c r="X40" s="90">
        <f>'Year 3'!$G40</f>
        <v>0</v>
      </c>
      <c r="Y40" s="191"/>
      <c r="Z40" s="190"/>
      <c r="AA40" s="190"/>
      <c r="AB40" s="32"/>
      <c r="AC40" s="424"/>
      <c r="AD40" s="350"/>
      <c r="AE40" s="350"/>
      <c r="AF40" s="350"/>
    </row>
    <row r="41" spans="1:32" ht="12.75" customHeight="1">
      <c r="A41" s="129" t="str">
        <f>'Year 1'!A41</f>
        <v>Audience Development and Community Outreach</v>
      </c>
      <c r="B41" s="130">
        <f>'Year 1'!$B41</f>
        <v>0</v>
      </c>
      <c r="C41" s="46">
        <f>'Year 1'!$C41</f>
        <v>0</v>
      </c>
      <c r="D41" s="261"/>
      <c r="E41" s="262">
        <f>'Year 1'!$E41</f>
        <v>0</v>
      </c>
      <c r="F41" s="130">
        <f>'Year 2'!$B41</f>
        <v>0</v>
      </c>
      <c r="G41" s="46">
        <f>'Year 2'!$C41</f>
        <v>0</v>
      </c>
      <c r="H41" s="263"/>
      <c r="I41" s="262">
        <f>'Year 2'!$E41</f>
        <v>0</v>
      </c>
      <c r="J41" s="130">
        <f>'Year 3'!$B41</f>
        <v>0</v>
      </c>
      <c r="K41" s="46">
        <f>'Year 3'!$C41</f>
        <v>0</v>
      </c>
      <c r="L41" s="261"/>
      <c r="M41" s="262">
        <f>'Year 3'!$E41</f>
        <v>0</v>
      </c>
      <c r="N41" s="276"/>
      <c r="O41" s="277" t="s">
        <v>81</v>
      </c>
      <c r="P41" s="278"/>
      <c r="Q41" s="267">
        <f>'Year 1'!$F41</f>
        <v>0</v>
      </c>
      <c r="R41" s="90">
        <f>'Year 1'!$G41</f>
        <v>0</v>
      </c>
      <c r="S41" s="191"/>
      <c r="T41" s="90">
        <f>'Year 2'!$F41</f>
        <v>0</v>
      </c>
      <c r="U41" s="269">
        <f>'Year 2'!$G41</f>
        <v>0</v>
      </c>
      <c r="V41" s="31"/>
      <c r="W41" s="90">
        <f>'Year 3'!$F41</f>
        <v>0</v>
      </c>
      <c r="X41" s="90">
        <f>'Year 3'!$G41</f>
        <v>0</v>
      </c>
      <c r="Y41" s="191"/>
      <c r="Z41" s="190"/>
      <c r="AA41" s="190"/>
      <c r="AB41" s="32"/>
      <c r="AC41" s="386"/>
      <c r="AD41" s="350"/>
      <c r="AE41" s="350"/>
      <c r="AF41" s="350"/>
    </row>
    <row r="42" spans="1:32" ht="12.75" customHeight="1">
      <c r="A42" s="129" t="str">
        <f>'Year 1'!A42</f>
        <v>Other Costs  (Please specify in NOTES section)</v>
      </c>
      <c r="B42" s="130">
        <f>'Year 1'!$B42</f>
        <v>0</v>
      </c>
      <c r="C42" s="46">
        <f>'Year 1'!$C42</f>
        <v>0</v>
      </c>
      <c r="D42" s="261"/>
      <c r="E42" s="262">
        <f>'Year 1'!$E42</f>
        <v>0</v>
      </c>
      <c r="F42" s="130">
        <f>'Year 2'!$B42</f>
        <v>0</v>
      </c>
      <c r="G42" s="46">
        <f>'Year 2'!$C42</f>
        <v>0</v>
      </c>
      <c r="H42" s="263"/>
      <c r="I42" s="262">
        <f>'Year 2'!$E42</f>
        <v>0</v>
      </c>
      <c r="J42" s="130">
        <f>'Year 3'!$B42</f>
        <v>0</v>
      </c>
      <c r="K42" s="46">
        <f>'Year 3'!$C42</f>
        <v>0</v>
      </c>
      <c r="L42" s="261"/>
      <c r="M42" s="262">
        <f>'Year 3'!$E42</f>
        <v>0</v>
      </c>
      <c r="N42" s="264" t="s">
        <v>6</v>
      </c>
      <c r="O42" s="279">
        <f>IF(D45&lt;&gt;0,SUM(B45,F45,J45)/P45,0)</f>
        <v>0</v>
      </c>
      <c r="P42" s="266">
        <f>SUM(B45,F45,J45)</f>
        <v>0</v>
      </c>
      <c r="Q42" s="267">
        <f>'Year 1'!$F42</f>
        <v>0</v>
      </c>
      <c r="R42" s="90">
        <f>'Year 1'!$G42</f>
        <v>0</v>
      </c>
      <c r="S42" s="191"/>
      <c r="T42" s="90">
        <f>'Year 2'!$F42</f>
        <v>0</v>
      </c>
      <c r="U42" s="269">
        <f>'Year 2'!$G42</f>
        <v>0</v>
      </c>
      <c r="V42" s="31"/>
      <c r="W42" s="90">
        <f>'Year 3'!$F42</f>
        <v>0</v>
      </c>
      <c r="X42" s="90">
        <f>'Year 3'!$G42</f>
        <v>0</v>
      </c>
      <c r="Y42" s="191"/>
      <c r="Z42" s="204" t="s">
        <v>6</v>
      </c>
      <c r="AA42" s="280">
        <f>IF(Q45&lt;&gt;0,SUM(Q45,T45,W45)/AB45,0)</f>
        <v>0</v>
      </c>
      <c r="AB42" s="281">
        <f>SUM(Q45,T45,W45)</f>
        <v>0</v>
      </c>
      <c r="AC42" s="381"/>
      <c r="AD42" s="350"/>
      <c r="AE42" s="350"/>
      <c r="AF42" s="350"/>
    </row>
    <row r="43" spans="1:32" ht="12.75" customHeight="1">
      <c r="A43" s="282" t="str">
        <f>'Year 1'!A43</f>
        <v>Contingency</v>
      </c>
      <c r="B43" s="283">
        <f>'Year 1'!$B43</f>
        <v>0</v>
      </c>
      <c r="C43" s="284">
        <f>'Year 1'!$C43</f>
        <v>0</v>
      </c>
      <c r="D43" s="285"/>
      <c r="E43" s="286">
        <f>'Year 1'!$E43</f>
        <v>0</v>
      </c>
      <c r="F43" s="287">
        <f>'Year 2'!$B43</f>
        <v>0</v>
      </c>
      <c r="G43" s="284">
        <f>'Year 2'!$C43</f>
        <v>0</v>
      </c>
      <c r="H43" s="263"/>
      <c r="I43" s="286">
        <f>'Year 2'!$E43</f>
        <v>0</v>
      </c>
      <c r="J43" s="287">
        <f>'Year 3'!$B43</f>
        <v>0</v>
      </c>
      <c r="K43" s="284">
        <f>'Year 3'!$C43</f>
        <v>0</v>
      </c>
      <c r="L43" s="285"/>
      <c r="M43" s="262">
        <f>'Year 3'!$E43</f>
        <v>0</v>
      </c>
      <c r="N43" s="264" t="s">
        <v>7</v>
      </c>
      <c r="O43" s="279">
        <f>IF(C45&lt;&gt;0,SUM(C45,G45,K45)/P45,0)</f>
        <v>0</v>
      </c>
      <c r="P43" s="288">
        <f>SUM(C45,G45,K45)</f>
        <v>0</v>
      </c>
      <c r="Q43" s="289">
        <f>'Year 1'!$F43</f>
        <v>0</v>
      </c>
      <c r="R43" s="290">
        <f>'Year 1'!$G43</f>
        <v>0</v>
      </c>
      <c r="S43" s="234"/>
      <c r="T43" s="290">
        <f>'Year 2'!$F43</f>
        <v>0</v>
      </c>
      <c r="U43" s="269">
        <f>'Year 2'!$G43</f>
        <v>0</v>
      </c>
      <c r="V43" s="291"/>
      <c r="W43" s="290">
        <f>'Year 3'!$F43</f>
        <v>0</v>
      </c>
      <c r="X43" s="290">
        <f>'Year 3'!$G43</f>
        <v>0</v>
      </c>
      <c r="Y43" s="234"/>
      <c r="Z43" s="204" t="s">
        <v>7</v>
      </c>
      <c r="AA43" s="280">
        <f>IF(R45&lt;&gt;0,SUM(R45,U45,X45)/AB45,0)</f>
        <v>0</v>
      </c>
      <c r="AB43" s="281">
        <f>SUM(R45,U45,X45)</f>
        <v>0</v>
      </c>
      <c r="AC43" s="381"/>
      <c r="AD43" s="350"/>
      <c r="AE43" s="350"/>
      <c r="AF43" s="350"/>
    </row>
    <row r="44" spans="1:32" ht="39" customHeight="1">
      <c r="A44" s="292"/>
      <c r="B44" s="293" t="s">
        <v>47</v>
      </c>
      <c r="C44" s="294" t="s">
        <v>48</v>
      </c>
      <c r="D44" s="99" t="s">
        <v>49</v>
      </c>
      <c r="E44" s="295" t="s">
        <v>50</v>
      </c>
      <c r="F44" s="296" t="s">
        <v>47</v>
      </c>
      <c r="G44" s="294" t="s">
        <v>48</v>
      </c>
      <c r="H44" s="99" t="s">
        <v>49</v>
      </c>
      <c r="I44" s="297" t="s">
        <v>50</v>
      </c>
      <c r="J44" s="296" t="s">
        <v>47</v>
      </c>
      <c r="K44" s="294" t="s">
        <v>48</v>
      </c>
      <c r="L44" s="99" t="s">
        <v>49</v>
      </c>
      <c r="M44" s="298" t="s">
        <v>50</v>
      </c>
      <c r="N44" s="299"/>
      <c r="O44" s="299" t="s">
        <v>28</v>
      </c>
      <c r="P44" s="300" t="s">
        <v>82</v>
      </c>
      <c r="Q44" s="301" t="s">
        <v>74</v>
      </c>
      <c r="R44" s="302" t="s">
        <v>83</v>
      </c>
      <c r="S44" s="60" t="s">
        <v>84</v>
      </c>
      <c r="T44" s="303" t="s">
        <v>76</v>
      </c>
      <c r="U44" s="60" t="s">
        <v>85</v>
      </c>
      <c r="V44" s="60" t="s">
        <v>86</v>
      </c>
      <c r="W44" s="303" t="s">
        <v>78</v>
      </c>
      <c r="X44" s="302" t="s">
        <v>87</v>
      </c>
      <c r="Y44" s="60" t="s">
        <v>88</v>
      </c>
      <c r="Z44" s="304"/>
      <c r="AA44" s="304" t="s">
        <v>28</v>
      </c>
      <c r="AB44" s="305" t="s">
        <v>82</v>
      </c>
      <c r="AC44" s="382"/>
      <c r="AD44" s="347"/>
      <c r="AE44" s="347"/>
      <c r="AF44" s="348"/>
    </row>
    <row r="45" spans="1:32" ht="12.75" customHeight="1">
      <c r="A45" s="104" t="s">
        <v>51</v>
      </c>
      <c r="B45" s="105">
        <f>SUM(B29:B44)</f>
        <v>0</v>
      </c>
      <c r="C45" s="105">
        <f>SUM(C29:C43)</f>
        <v>0</v>
      </c>
      <c r="D45" s="106">
        <f>B45+C45</f>
        <v>0</v>
      </c>
      <c r="E45" s="107">
        <f>SUM(E29:E43)</f>
        <v>0</v>
      </c>
      <c r="F45" s="105">
        <f>SUM(F29:F44)</f>
        <v>0</v>
      </c>
      <c r="G45" s="105">
        <f>SUM(G29:G43)</f>
        <v>0</v>
      </c>
      <c r="H45" s="106">
        <f>F45+G45</f>
        <v>0</v>
      </c>
      <c r="I45" s="107">
        <f>SUM(I29:I43)</f>
        <v>0</v>
      </c>
      <c r="J45" s="105">
        <f>SUM(J29:J44)</f>
        <v>0</v>
      </c>
      <c r="K45" s="105">
        <f>SUM(K29:K43)</f>
        <v>0</v>
      </c>
      <c r="L45" s="106">
        <f>J45+K45</f>
        <v>0</v>
      </c>
      <c r="M45" s="107">
        <f>SUM(M29:M43)</f>
        <v>0</v>
      </c>
      <c r="N45" s="306"/>
      <c r="O45" s="307">
        <f>O42+O43</f>
        <v>0</v>
      </c>
      <c r="P45" s="308">
        <f>SUM(P42,P43)</f>
        <v>0</v>
      </c>
      <c r="Q45" s="105">
        <f t="shared" ref="Q45:R45" si="0">SUM(Q29:Q43)</f>
        <v>0</v>
      </c>
      <c r="R45" s="105">
        <f t="shared" si="0"/>
        <v>0</v>
      </c>
      <c r="S45" s="106">
        <f>SUM(Q45:R45)</f>
        <v>0</v>
      </c>
      <c r="T45" s="105">
        <f t="shared" ref="T45:U45" si="1">SUM(T29:T43)</f>
        <v>0</v>
      </c>
      <c r="U45" s="105">
        <f t="shared" si="1"/>
        <v>0</v>
      </c>
      <c r="V45" s="106">
        <f>SUM(T45:U45)</f>
        <v>0</v>
      </c>
      <c r="W45" s="105">
        <f t="shared" ref="W45:X45" si="2">SUM(W29:W43)</f>
        <v>0</v>
      </c>
      <c r="X45" s="105">
        <f t="shared" si="2"/>
        <v>0</v>
      </c>
      <c r="Y45" s="106">
        <f>SUM(W45:X45)</f>
        <v>0</v>
      </c>
      <c r="Z45" s="309"/>
      <c r="AA45" s="310">
        <f t="shared" ref="AA45:AB45" si="3">SUM(AA42,AA43)</f>
        <v>0</v>
      </c>
      <c r="AB45" s="311">
        <f t="shared" si="3"/>
        <v>0</v>
      </c>
      <c r="AC45" s="419"/>
      <c r="AD45" s="347"/>
      <c r="AE45" s="347"/>
      <c r="AF45" s="348"/>
    </row>
    <row r="46" spans="1:32" ht="12.75" customHeight="1">
      <c r="A46" s="1"/>
      <c r="B46" s="108"/>
      <c r="C46" s="109"/>
      <c r="D46" s="95"/>
      <c r="E46" s="95"/>
      <c r="F46" s="95"/>
      <c r="G46" s="3"/>
      <c r="H46" s="3"/>
      <c r="I46" s="3"/>
      <c r="J46" s="3"/>
      <c r="K46" s="3"/>
      <c r="L46" s="3"/>
      <c r="M46" s="1"/>
      <c r="N46" s="1"/>
      <c r="O46" s="3"/>
      <c r="P46" s="312"/>
      <c r="Q46" s="3"/>
      <c r="R46" s="1"/>
      <c r="S46" s="1"/>
      <c r="T46" s="3"/>
      <c r="U46" s="1"/>
      <c r="V46" s="1"/>
      <c r="W46" s="3"/>
      <c r="X46" s="1"/>
      <c r="Y46" s="1"/>
      <c r="Z46" s="3"/>
      <c r="AA46" s="1"/>
      <c r="AB46" s="1"/>
      <c r="AC46" s="1"/>
      <c r="AD46" s="3"/>
      <c r="AE46" s="3"/>
      <c r="AF46" s="3"/>
    </row>
    <row r="47" spans="1:32" ht="12.75" customHeight="1">
      <c r="A47" s="377" t="s">
        <v>54</v>
      </c>
      <c r="B47" s="347"/>
      <c r="C47" s="347"/>
      <c r="D47" s="347"/>
      <c r="E47" s="347"/>
      <c r="F47" s="348"/>
      <c r="G47" s="3"/>
      <c r="H47" s="3"/>
      <c r="I47" s="3"/>
      <c r="J47" s="3"/>
      <c r="K47" s="3"/>
      <c r="L47" s="3"/>
      <c r="M47" s="1"/>
      <c r="N47" s="1"/>
      <c r="O47" s="3"/>
      <c r="P47" s="3"/>
      <c r="Q47" s="3"/>
      <c r="R47" s="1"/>
      <c r="S47" s="1"/>
      <c r="T47" s="3"/>
      <c r="U47" s="1"/>
      <c r="V47" s="1"/>
      <c r="W47" s="3"/>
      <c r="X47" s="1"/>
      <c r="Y47" s="1"/>
      <c r="Z47" s="3"/>
      <c r="AA47" s="1"/>
      <c r="AB47" s="1"/>
      <c r="AC47" s="1"/>
      <c r="AD47" s="3"/>
      <c r="AE47" s="3"/>
      <c r="AF47" s="3"/>
    </row>
    <row r="48" spans="1:32" ht="12.75" customHeight="1">
      <c r="A48" s="346" t="s">
        <v>56</v>
      </c>
      <c r="B48" s="347"/>
      <c r="C48" s="347"/>
      <c r="D48" s="347"/>
      <c r="E48" s="347"/>
      <c r="F48" s="348"/>
      <c r="G48" s="313"/>
      <c r="H48" s="313"/>
      <c r="I48" s="313"/>
      <c r="J48" s="313"/>
      <c r="K48" s="113"/>
      <c r="L48" s="113"/>
      <c r="M48" s="1"/>
      <c r="N48" s="1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2.75" customHeight="1">
      <c r="A49" s="152"/>
      <c r="B49" s="314" t="str">
        <f>IF(OR(B50&lt;&gt;"",B52&lt;&gt;"",B54&lt;&gt;"",B56&lt;&gt;""),"CAUSE","")</f>
        <v>CAUSE</v>
      </c>
      <c r="C49" s="152" t="s">
        <v>89</v>
      </c>
      <c r="D49" s="420" t="s">
        <v>90</v>
      </c>
      <c r="E49" s="348"/>
      <c r="F49" s="315" t="s">
        <v>91</v>
      </c>
      <c r="G49" s="71"/>
      <c r="H49" s="71"/>
      <c r="I49" s="108"/>
      <c r="J49" s="113"/>
      <c r="K49" s="1"/>
      <c r="L49" s="1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2.75" customHeight="1">
      <c r="A50" s="417" t="str">
        <f>IF(SUM($B$45,F26,J26)=SUM($B$26,F45,J45),"CASH INCOME MATCHES EXPENDITURE","CASH INCOME DOES NOT MATCH EXPENDITURE")</f>
        <v>CASH INCOME MATCHES EXPENDITURE</v>
      </c>
      <c r="B50" s="421" t="str">
        <f>IF(SUM(B45, F45,J45)&gt;SUM(B26, F26,J26),"LESS cash INCOME than EXPENDITURE",IF(SUM(B45,F45,J45)&lt;SUM(B26,F26,J26),"MORE cash INCOME than EXPENDITURE", IF(SUM(B45,F45,J45)=SUM(B26,F26,J26), "")))</f>
        <v/>
      </c>
      <c r="C50" s="421" t="str">
        <f>IF(B45&gt;B26,"LESS cash INCOME than EXPENDITURE in Y1",IF(B45&lt;B26,"MORE cash INCOME than EXPENDITURE in Y1", IF(B45=B26, "")))</f>
        <v/>
      </c>
      <c r="D50" s="422" t="str">
        <f>IF(F45&gt;F26,"LESS cash INCOME than EXPENDITURE in Y2",IF(F45&lt;F26,"MORE cash INCOME than EXPENDITURE in Y2", IF(F45=F26, "")))</f>
        <v/>
      </c>
      <c r="E50" s="423"/>
      <c r="F50" s="415" t="str">
        <f>IF(J45&gt;J26,"LESS cash INCOME than EXPENDITURE in Y3",IF(J45&lt;J26,"MORE cash INCOME than EXPENDITURE in Y3", IF(J45=J26, "")))</f>
        <v/>
      </c>
      <c r="G50" s="316"/>
      <c r="H50" s="316"/>
      <c r="I50" s="316"/>
      <c r="J50" s="31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2.75" customHeight="1">
      <c r="A51" s="350"/>
      <c r="B51" s="350"/>
      <c r="C51" s="350"/>
      <c r="D51" s="350"/>
      <c r="E51" s="350"/>
      <c r="F51" s="350"/>
      <c r="G51" s="316"/>
      <c r="H51" s="316"/>
      <c r="I51" s="316"/>
      <c r="J51" s="316"/>
      <c r="K51" s="1"/>
      <c r="L51" s="1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2.75" customHeight="1">
      <c r="A52" s="417" t="str">
        <f>IF(SUM($B$7:$B$19,F7:F19,J7:J19)&gt;0,"OTHER CASH INCOME IS GREATER THAN ZERO","OTHER CASH INCOME IS ZERO")</f>
        <v>OTHER CASH INCOME IS ZERO</v>
      </c>
      <c r="B52" s="421" t="str">
        <f>IF(SUM($B$7:$B$19,F7:F19,J7:J19)&gt;0,"","No sources of OTHER CASH INCOME")</f>
        <v>No sources of OTHER CASH INCOME</v>
      </c>
      <c r="C52" s="415" t="str">
        <f>IF(SUM($B$7:$B$19)&gt;0,"","No sources of OTHER CASH INCOME in Y1")</f>
        <v>No sources of OTHER CASH INCOME in Y1</v>
      </c>
      <c r="D52" s="421" t="str">
        <f>IF(SUM(F7:F19,)&gt;0,"","No sources of OTHER CASH INCOME in Y2")</f>
        <v>No sources of OTHER CASH INCOME in Y2</v>
      </c>
      <c r="E52" s="350"/>
      <c r="F52" s="415" t="str">
        <f>IF(SUM(J7:J19)&gt;0,"","No sources of OTHER CASH INCOME in Y3")</f>
        <v>No sources of OTHER CASH INCOME in Y3</v>
      </c>
      <c r="G52" s="316"/>
      <c r="H52" s="316"/>
      <c r="I52" s="316"/>
      <c r="J52" s="316"/>
      <c r="K52" s="1"/>
      <c r="L52" s="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2.75" customHeight="1">
      <c r="A53" s="350"/>
      <c r="B53" s="350"/>
      <c r="C53" s="350"/>
      <c r="D53" s="350"/>
      <c r="E53" s="350"/>
      <c r="F53" s="350"/>
      <c r="G53" s="316"/>
      <c r="H53" s="316"/>
      <c r="I53" s="316"/>
      <c r="J53" s="316"/>
      <c r="K53" s="1"/>
      <c r="L53" s="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2.75" customHeight="1">
      <c r="A54" s="417" t="str">
        <f>IF(SUM($C$45,G45,K45)=SUM($C$26,G26,K26),"IN-KIND SUPPORT MATCHES","IN-KIND SUPPORT DOES NOT MATCH")</f>
        <v>IN-KIND SUPPORT MATCHES</v>
      </c>
      <c r="B54" s="418" t="str">
        <f>IF(SUM($C$45,G45,K45)&gt;SUM($C$26,G26,K26),"LESS In-kind INCOME than EXPENDITURE",IF(SUM($C$45,G45,K45)&lt;SUM($C$26,G26,K26),"MORE in-kind INCOME than EXPENDITURE", IF(SUM($C$45,G45,K45)=SUM($C$26,G26,K26), "")))</f>
        <v/>
      </c>
      <c r="C54" s="415" t="str">
        <f>IF(SUM($C$45)&gt;SUM($C$26),"LESS In-kind INCOME than EXPENDITURE in Y1",IF(SUM($C$45)&lt;SUM($C$26),"MORE in-kind INCOME than  EXPENDITURE in Y1", IF(SUM($C$45)=SUM($C$26), "")))</f>
        <v/>
      </c>
      <c r="D54" s="414" t="str">
        <f>IF(G45&gt;G26,"LESS In-kind INCOME than EXPENDITURE in Y2",IF(G45&lt;G26,"MORE in-kind INCOME than EXPENDITURE in Y2", IF(G45=G26, "")))</f>
        <v/>
      </c>
      <c r="E54" s="350"/>
      <c r="F54" s="415" t="str">
        <f>IF(K45&gt;K26,"LESS In-kind INCOME than EXPENDITURE in Y3",IF(K45&lt;K26,"MORE in-kind INCOME than  EXPENDITURE in Y3", IF(K45=K26, "")))</f>
        <v/>
      </c>
      <c r="G54" s="316"/>
      <c r="H54" s="316"/>
      <c r="I54" s="316"/>
      <c r="J54" s="31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2.75" customHeight="1">
      <c r="A55" s="350"/>
      <c r="B55" s="350"/>
      <c r="C55" s="350"/>
      <c r="D55" s="350"/>
      <c r="E55" s="350"/>
      <c r="F55" s="350"/>
      <c r="G55" s="316"/>
      <c r="H55" s="316"/>
      <c r="I55" s="316"/>
      <c r="J55" s="31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2.75" customHeight="1">
      <c r="A56" s="414" t="str">
        <f>IF(SUM($E$45,I45, M45)=SUM($B$5,F5,J5),"FUNDING EXPENDITURE MATCHES REQUEST","FUNDING EXPENDITURE DOES NOT MATCH REQUEST")</f>
        <v>FUNDING EXPENDITURE MATCHES REQUEST</v>
      </c>
      <c r="B56" s="414" t="str">
        <f>IF(SUM($E$45,I45, M45)&gt;SUM($B$5,F5,J5),"FUNDING REQUEST is LESS than FUNDING EXPENDITURE",IF(SUM($E$45,I45, M45)&lt;SUM($B$5,F5,J5),"FUNDING REQUEST is greater than FUNDING EXPENDITURE", IF(SUM($E$45,I45, M45)=SUM($B$5,F5,J5), "")))</f>
        <v/>
      </c>
      <c r="C56" s="415" t="str">
        <f>IF(SUM($E$45)&gt;SUM($B$5),"FUNDING REQUEST is LESS than FUNDING EXPENDITURE in Y1",IF(SUM($E$45)&lt;SUM($B$5),"FUNDING REQUEST is greater than FUNDING EXPENDITURE in Y1", IF(SUM($E$45)=SUM($B$5), "")))</f>
        <v/>
      </c>
      <c r="D56" s="414" t="str">
        <f>IF(SUM(I45)&gt;SUM(F5),"FUNDING REQUEST is LESS than FUNDING EXPENDITURE in Y2",IF(SUM(I45)&lt;SUM(F5),"FUNDING REQUEST is greater than FUNDING EXPENDITURE in Y2", IF(SUM(I45)=SUM(F5), "")))</f>
        <v/>
      </c>
      <c r="E56" s="350"/>
      <c r="F56" s="415" t="str">
        <f>IF(SUM(M45)&gt;SUM(J5),"FUNDING REQUEST is LESS than FUNDING EXPENDITURE in Y3",IF(SUM(M45)&lt;SUM(J5),"FUNDING REQUEST is greater than FUNDING EXPENDITURE in Y3", IF(SUM(M45)=SUM(J5), "")))</f>
        <v/>
      </c>
      <c r="G56" s="316"/>
      <c r="H56" s="316"/>
      <c r="I56" s="316"/>
      <c r="J56" s="31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2.75" customHeight="1">
      <c r="A57" s="350"/>
      <c r="B57" s="350"/>
      <c r="C57" s="350"/>
      <c r="D57" s="350"/>
      <c r="E57" s="350"/>
      <c r="F57" s="350"/>
      <c r="G57" s="316"/>
      <c r="H57" s="316"/>
      <c r="I57" s="316"/>
      <c r="J57" s="31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2.75" customHeight="1">
      <c r="A58" s="416" t="str">
        <f>IF(AND($B$26-$B$45=0,$C$26-$C$45=0,$B$5-$E$45=0,$F$26-$F$45=0,$G$26-$G$45=0,$F$5-$I$45=0,$J$26-$J$45=0,$K$26-$K$45=0,$J$5-$M$45=0),"BUDGET IS BALANCED","")</f>
        <v>BUDGET IS BALANCED</v>
      </c>
      <c r="B58" s="350"/>
      <c r="C58" s="350"/>
      <c r="D58" s="350"/>
      <c r="E58" s="350"/>
      <c r="F58" s="350"/>
      <c r="G58" s="316"/>
      <c r="H58" s="316"/>
      <c r="I58" s="316"/>
      <c r="J58" s="31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2.75" customHeight="1">
      <c r="A59" s="350"/>
      <c r="B59" s="350"/>
      <c r="C59" s="350"/>
      <c r="D59" s="350"/>
      <c r="E59" s="350"/>
      <c r="F59" s="350"/>
      <c r="G59" s="316"/>
      <c r="H59" s="316"/>
      <c r="I59" s="316"/>
      <c r="J59" s="31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2.75" customHeight="1">
      <c r="A60" s="3"/>
      <c r="B60" s="3"/>
      <c r="C60" s="3"/>
      <c r="D60" s="3"/>
      <c r="E60" s="3"/>
      <c r="F60" s="3"/>
      <c r="G60" s="119"/>
      <c r="H60" s="119"/>
      <c r="I60" s="3"/>
      <c r="J60" s="119"/>
      <c r="K60" s="120"/>
      <c r="L60" s="120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2.75" customHeight="1">
      <c r="A61" s="3"/>
      <c r="B61" s="3"/>
      <c r="C61" s="3"/>
      <c r="D61" s="3"/>
      <c r="E61" s="3"/>
      <c r="F61" s="3"/>
      <c r="G61" s="119"/>
      <c r="H61" s="119"/>
      <c r="I61" s="3"/>
      <c r="J61" s="119"/>
      <c r="K61" s="113"/>
      <c r="L61" s="11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2.75" customHeight="1">
      <c r="A62" s="375" t="s">
        <v>57</v>
      </c>
      <c r="B62" s="347"/>
      <c r="C62" s="347"/>
      <c r="D62" s="347"/>
      <c r="E62" s="347"/>
      <c r="F62" s="348"/>
      <c r="G62" s="119"/>
      <c r="H62" s="119"/>
      <c r="I62" s="3"/>
      <c r="J62" s="119"/>
      <c r="K62" s="121"/>
      <c r="L62" s="121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2.75" customHeight="1">
      <c r="A63" s="371" t="s">
        <v>92</v>
      </c>
      <c r="B63" s="347"/>
      <c r="C63" s="347"/>
      <c r="D63" s="347"/>
      <c r="E63" s="347"/>
      <c r="F63" s="348"/>
      <c r="G63" s="119"/>
      <c r="H63" s="119"/>
      <c r="I63" s="3"/>
      <c r="J63" s="119"/>
      <c r="K63" s="121"/>
      <c r="L63" s="12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2.75" customHeight="1">
      <c r="A64" s="317"/>
      <c r="B64" s="317"/>
      <c r="C64" s="318" t="s">
        <v>89</v>
      </c>
      <c r="D64" s="371" t="s">
        <v>90</v>
      </c>
      <c r="E64" s="348"/>
      <c r="F64" s="318" t="s">
        <v>91</v>
      </c>
      <c r="G64" s="319"/>
      <c r="H64" s="119"/>
      <c r="I64" s="3"/>
      <c r="J64" s="119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2.75" customHeight="1">
      <c r="A65" s="411" t="str">
        <f>IF(SUM($Q$45,T26,W26)=SUM($Q$26,T45,W45),"ACTUAL CASH INCOME MATCHES EXPENDITURE","ACTUAL CASH INCOME DOES NOT MATCH EXPENDITURE")</f>
        <v>ACTUAL CASH INCOME MATCHES EXPENDITURE</v>
      </c>
      <c r="B65" s="409" t="str">
        <f>IF(SUM(Q45, T45,W45)&gt;SUM(Q26, T26,W26),"LESS actual cash INCOME than EXPENDITURE",IF(SUM(Q45,T45,W45)&lt;SUM(Q26,T26,W26),"MORE actual cash INCOME than EXPENDITURE", IF(SUM(Q45,T45,W45)=SUM(Q26,T26,W26), "")))</f>
        <v/>
      </c>
      <c r="C65" s="409" t="str">
        <f>IF(Q45&gt;Q26,"LESS cash INCOME than EXPENDITURE in Y1",IF(Q45&lt;Q26,"MORE cash INCOME than EXPENDITURE in Y1", IF(Q45=Q26, "")))</f>
        <v/>
      </c>
      <c r="D65" s="410" t="str">
        <f>IF(T45&gt;T26,"LESS cash INCOME than EXPENDITURE in Y2",IF(T45&lt;T26,"MORE cash INCOME than EXPENDITURE in Y2", IF(T45=T26, "")))</f>
        <v/>
      </c>
      <c r="E65" s="337"/>
      <c r="F65" s="409" t="str">
        <f>IF(W45&gt;W26,"LESS cash INCOME than EXPENDITURE in Y3",IF(W45&lt;W26,"MORE cash INCOME than EXPENDITURE in Y3", IF(W45=W26, "")))</f>
        <v/>
      </c>
      <c r="G65" s="320"/>
      <c r="H65" s="119"/>
      <c r="I65" s="3"/>
      <c r="J65" s="119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2.75" customHeight="1">
      <c r="A66" s="412"/>
      <c r="B66" s="335"/>
      <c r="C66" s="335"/>
      <c r="D66" s="338"/>
      <c r="E66" s="339"/>
      <c r="F66" s="335"/>
      <c r="G66" s="119"/>
      <c r="H66" s="119"/>
      <c r="I66" s="3"/>
      <c r="J66" s="119"/>
      <c r="K66" s="122"/>
      <c r="L66" s="12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2.75" customHeight="1">
      <c r="A67" s="374" t="str">
        <f>IF(SUM($R$45,U45,X45)=SUM($R$26,U26,X26),"ACTUAL IN-KIND SUPPORT MATCHES","ACTUAL IN-KIND SUPPORT DOES NOT MATCH")</f>
        <v>ACTUAL IN-KIND SUPPORT MATCHES</v>
      </c>
      <c r="B67" s="413" t="str">
        <f>IF(SUM($R$45,U45,X45)&gt;SUM($R$26,U26,X26),"LESS actual In-kind INCOME than EXPENDITURE",IF(SUM($R$45,U45,X45)&lt;SUM($R$26,U26,X26),"MORE actual in-kind INCOME than EXPENDITURE", IF(SUM($R$45,U45,X45)=SUM($R$26,U26,X26), "")))</f>
        <v/>
      </c>
      <c r="C67" s="413" t="str">
        <f>IF(R45&gt;R26,"LESS in-kind INCOME than EXPENDITURE in Y1",IF(R45&lt;R26,"MORE in-kind than EXPENDITURE in Y1", IF(R45=R26, "")))</f>
        <v/>
      </c>
      <c r="D67" s="366" t="str">
        <f>IF(U45&gt;U26,"LESS in-kind INCOME than EXPENDITURE in Y2",IF(U45&lt;U26,"MORE in-kind INCOME than EXPENDITURE in Y2", IF(U45=U26, "")))</f>
        <v/>
      </c>
      <c r="E67" s="337"/>
      <c r="F67" s="408" t="str">
        <f>IF(X45&gt;X26,"LESS in-kind INCOME than EXPENDITURE in Y3",IF(X45&lt;X26,"MORE in-kind INCOME than EXPENDITURE in Y3", IF(X45=X26, "")))</f>
        <v/>
      </c>
      <c r="G67" s="119"/>
      <c r="H67" s="119"/>
      <c r="I67" s="3"/>
      <c r="J67" s="119"/>
      <c r="K67" s="120"/>
      <c r="L67" s="120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2.75" customHeight="1">
      <c r="A68" s="335"/>
      <c r="B68" s="335"/>
      <c r="C68" s="335"/>
      <c r="D68" s="338"/>
      <c r="E68" s="339"/>
      <c r="F68" s="335"/>
      <c r="G68" s="119"/>
      <c r="H68" s="119"/>
      <c r="I68" s="3"/>
      <c r="J68" s="119"/>
      <c r="K68" s="120"/>
      <c r="L68" s="120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2.75" customHeight="1">
      <c r="A69" s="367" t="str">
        <f>IF(AND(AB45-AB26=0),"BUDGET IS BALANCED","")</f>
        <v>BUDGET IS BALANCED</v>
      </c>
      <c r="B69" s="342"/>
      <c r="C69" s="342"/>
      <c r="D69" s="342"/>
      <c r="E69" s="342"/>
      <c r="F69" s="337"/>
      <c r="G69" s="119"/>
      <c r="H69" s="119"/>
      <c r="I69" s="3"/>
      <c r="J69" s="119"/>
      <c r="K69" s="123"/>
      <c r="L69" s="12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2.75" customHeight="1">
      <c r="A70" s="338"/>
      <c r="B70" s="343"/>
      <c r="C70" s="343"/>
      <c r="D70" s="343"/>
      <c r="E70" s="343"/>
      <c r="F70" s="339"/>
      <c r="G70" s="119"/>
      <c r="H70" s="119"/>
      <c r="I70" s="3"/>
      <c r="J70" s="119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2.75" customHeight="1">
      <c r="A71" s="3"/>
      <c r="B71" s="3"/>
      <c r="C71" s="3"/>
      <c r="D71" s="3"/>
      <c r="E71" s="3"/>
      <c r="F71" s="3"/>
      <c r="G71" s="119"/>
      <c r="H71" s="119"/>
      <c r="I71" s="3"/>
      <c r="J71" s="119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2.75" customHeight="1">
      <c r="A72" s="3"/>
      <c r="B72" s="3"/>
      <c r="C72" s="3"/>
      <c r="D72" s="3"/>
      <c r="E72" s="3"/>
      <c r="F72" s="3"/>
      <c r="G72" s="119"/>
      <c r="H72" s="119"/>
      <c r="I72" s="3"/>
      <c r="J72" s="119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2.75" customHeight="1">
      <c r="A73" s="3"/>
      <c r="B73" s="3"/>
      <c r="C73" s="3"/>
      <c r="D73" s="3"/>
      <c r="E73" s="3"/>
      <c r="F73" s="3"/>
      <c r="G73" s="119"/>
      <c r="H73" s="119"/>
      <c r="I73" s="3"/>
      <c r="J73" s="119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2.75" customHeight="1">
      <c r="A74" s="3"/>
      <c r="B74" s="3"/>
      <c r="C74" s="3"/>
      <c r="D74" s="3"/>
      <c r="E74" s="3"/>
      <c r="F74" s="3"/>
      <c r="G74" s="119"/>
      <c r="H74" s="119"/>
      <c r="I74" s="119"/>
      <c r="J74" s="119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123"/>
      <c r="L75" s="12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123"/>
      <c r="L78" s="12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123"/>
      <c r="L82" s="12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123"/>
      <c r="L87" s="12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124"/>
      <c r="L89" s="124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124"/>
      <c r="L90" s="124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spans="1:3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spans="1:32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spans="1:32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spans="1:32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spans="1:32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spans="1:32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spans="1:32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spans="1:32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spans="1:32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spans="1:32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spans="1:3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spans="1:32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spans="1:32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spans="1:32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spans="1:32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spans="1:32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spans="1:32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spans="1:32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spans="1:32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spans="1:32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spans="1:3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spans="1:32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spans="1:32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spans="1:32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spans="1:32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spans="1:32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spans="1:32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spans="1:32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spans="1:32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spans="1:32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spans="1:3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spans="1:32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spans="1:32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spans="1:32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spans="1:32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spans="1:32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spans="1:32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spans="1:32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spans="1:32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spans="1:32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spans="1: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spans="1:32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spans="1:32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spans="1:32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spans="1:32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spans="1:32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spans="1:32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spans="1:32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spans="1:32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spans="1:32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spans="1:3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spans="1:32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spans="1:32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spans="1:32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spans="1:32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spans="1:32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spans="1:32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spans="1:32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spans="1:32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spans="1:32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spans="1:3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spans="1:32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spans="1:32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spans="1:32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spans="1:32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spans="1:32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spans="1:32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spans="1:32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spans="1:32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spans="1:32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spans="1:3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spans="1:32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spans="1:32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spans="1:32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spans="1:32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spans="1:32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spans="1:32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spans="1:32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spans="1:32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spans="1:32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spans="1:3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spans="1:32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spans="1:32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spans="1:32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spans="1:32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spans="1:32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spans="1:32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spans="1:32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spans="1:32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spans="1:32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spans="1:3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spans="1:32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spans="1:32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spans="1:32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spans="1:32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spans="1:32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spans="1:32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spans="1:32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spans="1:32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spans="1:32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spans="1:3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spans="1:32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spans="1:32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spans="1:32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spans="1:32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spans="1:32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spans="1:32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spans="1:32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spans="1:32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spans="1:32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spans="1:3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spans="1:32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spans="1:32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spans="1:32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spans="1:32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spans="1:32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spans="1:32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spans="1:32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spans="1:32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spans="1:32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1:3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spans="1:32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1:32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spans="1:32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1:32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spans="1:32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1:32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spans="1:32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spans="1:32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spans="1:32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spans="1:3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spans="1:32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spans="1:32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spans="1:32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spans="1:32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spans="1:32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spans="1:32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spans="1:32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spans="1:32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spans="1:32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spans="1: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spans="1:32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spans="1:32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spans="1:32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spans="1:32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spans="1:32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spans="1:32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spans="1:32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spans="1:32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spans="1:32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spans="1:3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spans="1:32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spans="1:32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spans="1:32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spans="1:32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spans="1:32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spans="1:32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spans="1:32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spans="1:32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spans="1:32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spans="1:3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spans="1:32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spans="1:32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spans="1:32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spans="1:32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spans="1:32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 spans="1:32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 spans="1:32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 spans="1:32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 spans="1:32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 spans="1:3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 spans="1:32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 spans="1:32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 spans="1:32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 spans="1:32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 spans="1:32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 spans="1:32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 spans="1:32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 spans="1:32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 spans="1:32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 spans="1:3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 spans="1:32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 spans="1:32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 spans="1:32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 spans="1:32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 spans="1:32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 spans="1:32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 spans="1:32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 spans="1:32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 spans="1:32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 spans="1:3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 spans="1:32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 spans="1:32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  <row r="995" spans="1:32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</row>
    <row r="996" spans="1:32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</row>
    <row r="997" spans="1:32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 spans="1:32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</row>
    <row r="999" spans="1:32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</row>
    <row r="1000" spans="1:32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</row>
  </sheetData>
  <sheetProtection sheet="1" objects="1" scenarios="1"/>
  <mergeCells count="95">
    <mergeCell ref="AC35:AF35"/>
    <mergeCell ref="AC36:AF36"/>
    <mergeCell ref="AC37:AF37"/>
    <mergeCell ref="AC38:AF38"/>
    <mergeCell ref="AC39:AF39"/>
    <mergeCell ref="AC40:AF40"/>
    <mergeCell ref="AC41:AF41"/>
    <mergeCell ref="AC42:AF42"/>
    <mergeCell ref="AC43:AF43"/>
    <mergeCell ref="AC44:AF44"/>
    <mergeCell ref="AC45:AF45"/>
    <mergeCell ref="A47:F47"/>
    <mergeCell ref="A48:F48"/>
    <mergeCell ref="D49:E49"/>
    <mergeCell ref="A52:A53"/>
    <mergeCell ref="A50:A51"/>
    <mergeCell ref="B50:B51"/>
    <mergeCell ref="C50:C51"/>
    <mergeCell ref="D50:E51"/>
    <mergeCell ref="F50:F51"/>
    <mergeCell ref="B52:B53"/>
    <mergeCell ref="F52:F53"/>
    <mergeCell ref="C52:C53"/>
    <mergeCell ref="D52:E53"/>
    <mergeCell ref="D54:E55"/>
    <mergeCell ref="F54:F55"/>
    <mergeCell ref="D56:E57"/>
    <mergeCell ref="F56:F57"/>
    <mergeCell ref="A58:F59"/>
    <mergeCell ref="A54:A55"/>
    <mergeCell ref="B54:B55"/>
    <mergeCell ref="C54:C55"/>
    <mergeCell ref="A56:A57"/>
    <mergeCell ref="B56:B57"/>
    <mergeCell ref="C56:C57"/>
    <mergeCell ref="F67:F68"/>
    <mergeCell ref="A69:F70"/>
    <mergeCell ref="A62:F62"/>
    <mergeCell ref="A63:F63"/>
    <mergeCell ref="D64:E64"/>
    <mergeCell ref="B65:B66"/>
    <mergeCell ref="C65:C66"/>
    <mergeCell ref="D65:E66"/>
    <mergeCell ref="F65:F66"/>
    <mergeCell ref="A65:A66"/>
    <mergeCell ref="A67:A68"/>
    <mergeCell ref="B67:B68"/>
    <mergeCell ref="C67:C68"/>
    <mergeCell ref="D67:E68"/>
    <mergeCell ref="A1:K1"/>
    <mergeCell ref="B2:C2"/>
    <mergeCell ref="D2:F2"/>
    <mergeCell ref="G2:J2"/>
    <mergeCell ref="B3:E3"/>
    <mergeCell ref="F3:I3"/>
    <mergeCell ref="J3:M3"/>
    <mergeCell ref="N3:P3"/>
    <mergeCell ref="Q3:S3"/>
    <mergeCell ref="T3:V3"/>
    <mergeCell ref="W3:Y3"/>
    <mergeCell ref="Z3:AB3"/>
    <mergeCell ref="AC4:AF4"/>
    <mergeCell ref="AC5:AF5"/>
    <mergeCell ref="AC6:AF6"/>
    <mergeCell ref="AC7:AF7"/>
    <mergeCell ref="AC8:AF8"/>
    <mergeCell ref="AC9:AF9"/>
    <mergeCell ref="AC10:AF10"/>
    <mergeCell ref="AC11:AF11"/>
    <mergeCell ref="AC12:AF12"/>
    <mergeCell ref="D25:E25"/>
    <mergeCell ref="AC13:AF13"/>
    <mergeCell ref="AC14:AF14"/>
    <mergeCell ref="AC15:AF15"/>
    <mergeCell ref="AC16:AF16"/>
    <mergeCell ref="AC17:AF17"/>
    <mergeCell ref="AC18:AF18"/>
    <mergeCell ref="AC19:AF19"/>
    <mergeCell ref="D26:E26"/>
    <mergeCell ref="H26:I26"/>
    <mergeCell ref="L26:M26"/>
    <mergeCell ref="AC20:AF20"/>
    <mergeCell ref="AC21:AF21"/>
    <mergeCell ref="AC22:AF22"/>
    <mergeCell ref="AC23:AF23"/>
    <mergeCell ref="AC24:AF24"/>
    <mergeCell ref="H25:I25"/>
    <mergeCell ref="L25:M25"/>
    <mergeCell ref="AC33:AF33"/>
    <mergeCell ref="AC34:AF34"/>
    <mergeCell ref="AC28:AF28"/>
    <mergeCell ref="AC29:AF29"/>
    <mergeCell ref="AC30:AF30"/>
    <mergeCell ref="AC31:AF31"/>
    <mergeCell ref="AC32:AF32"/>
  </mergeCells>
  <conditionalFormatting sqref="A48:A49">
    <cfRule type="cellIs" dxfId="75" priority="1" operator="equal">
      <formula>"BUDGET IS BALANCED"</formula>
    </cfRule>
    <cfRule type="cellIs" dxfId="74" priority="2" operator="equal">
      <formula>"PLEASE CORRECT"</formula>
    </cfRule>
  </conditionalFormatting>
  <conditionalFormatting sqref="A50">
    <cfRule type="cellIs" dxfId="73" priority="3" operator="equal">
      <formula>"CASH INCOME MATCHES EXPENDITURE"</formula>
    </cfRule>
    <cfRule type="cellIs" dxfId="72" priority="4" operator="equal">
      <formula>"CASH INCOME DOES NOT MATCH EXPENDITURE"</formula>
    </cfRule>
  </conditionalFormatting>
  <conditionalFormatting sqref="A52">
    <cfRule type="cellIs" dxfId="71" priority="5" operator="equal">
      <formula>"OTHER CASH INCOME IS GREATER THAN ZERO"</formula>
    </cfRule>
    <cfRule type="cellIs" dxfId="70" priority="6" operator="equal">
      <formula>"OTHER CASH INCOME IS ZERO"</formula>
    </cfRule>
  </conditionalFormatting>
  <conditionalFormatting sqref="A54">
    <cfRule type="cellIs" dxfId="69" priority="7" operator="equal">
      <formula>"IN-KIND SUPPORT DOES NOT MATCH"</formula>
    </cfRule>
    <cfRule type="cellIs" dxfId="68" priority="8" operator="equal">
      <formula>"IN-KIND SUPPORT MATCHES"</formula>
    </cfRule>
  </conditionalFormatting>
  <conditionalFormatting sqref="A56">
    <cfRule type="cellIs" dxfId="67" priority="9" operator="equal">
      <formula>"FUNDING EXPENDITURE MATCHES REQUEST"</formula>
    </cfRule>
    <cfRule type="cellIs" dxfId="66" priority="10" operator="equal">
      <formula>"FUNDING EXPENDITURE DOES NOT MATCH REQUEST"</formula>
    </cfRule>
  </conditionalFormatting>
  <conditionalFormatting sqref="A58 A60">
    <cfRule type="cellIs" dxfId="65" priority="11" operator="equal">
      <formula>"BUDGET IS BALANCED"</formula>
    </cfRule>
  </conditionalFormatting>
  <conditionalFormatting sqref="A58">
    <cfRule type="cellIs" dxfId="64" priority="12" operator="equal">
      <formula>"PLEASE CORRECT"</formula>
    </cfRule>
  </conditionalFormatting>
  <conditionalFormatting sqref="A65">
    <cfRule type="cellIs" dxfId="63" priority="34" operator="equal">
      <formula>"ACTUAL CASH INCOME MATCHES EXPENDITURE"</formula>
    </cfRule>
  </conditionalFormatting>
  <conditionalFormatting sqref="A65:A66">
    <cfRule type="cellIs" dxfId="62" priority="39" operator="equal">
      <formula>"ACTUAL CASH INCOME DOES NOT MATCH EXPENDITURE"</formula>
    </cfRule>
  </conditionalFormatting>
  <conditionalFormatting sqref="A67">
    <cfRule type="cellIs" dxfId="61" priority="35" operator="equal">
      <formula>"ACTUAL IN-KIND SUPPORT MATCHES"</formula>
    </cfRule>
  </conditionalFormatting>
  <conditionalFormatting sqref="A67:A68">
    <cfRule type="cellIs" dxfId="60" priority="38" operator="equal">
      <formula>"ACTUAL IN-KIND SUPPORT DOES NOT MATCH"</formula>
    </cfRule>
  </conditionalFormatting>
  <conditionalFormatting sqref="A69">
    <cfRule type="cellIs" dxfId="59" priority="40" operator="equal">
      <formula>"BUDGET IS BALANCED"</formula>
    </cfRule>
  </conditionalFormatting>
  <conditionalFormatting sqref="A54:F54">
    <cfRule type="cellIs" dxfId="58" priority="13" operator="notEqual">
      <formula>""</formula>
    </cfRule>
  </conditionalFormatting>
  <conditionalFormatting sqref="B5 B7:B19 C20:C24 B29:C43">
    <cfRule type="cellIs" dxfId="57" priority="14" operator="equal">
      <formula>0</formula>
    </cfRule>
  </conditionalFormatting>
  <conditionalFormatting sqref="B52">
    <cfRule type="cellIs" dxfId="56" priority="15" operator="equal">
      <formula>"No sources of OTHER CASH INCOME"</formula>
    </cfRule>
  </conditionalFormatting>
  <conditionalFormatting sqref="B26:D26">
    <cfRule type="cellIs" dxfId="55" priority="47" operator="equal">
      <formula>B45</formula>
    </cfRule>
    <cfRule type="cellIs" dxfId="54" priority="45" operator="equal">
      <formula>0</formula>
    </cfRule>
    <cfRule type="cellIs" dxfId="53" priority="46" operator="notEqual">
      <formula>B45</formula>
    </cfRule>
  </conditionalFormatting>
  <conditionalFormatting sqref="B45:D45">
    <cfRule type="cellIs" dxfId="52" priority="64" operator="notEqual">
      <formula>B26</formula>
    </cfRule>
    <cfRule type="cellIs" dxfId="51" priority="65" operator="equal">
      <formula>B26</formula>
    </cfRule>
  </conditionalFormatting>
  <conditionalFormatting sqref="B50:D50 F50 B52:D52 F52">
    <cfRule type="cellIs" dxfId="50" priority="16" operator="equal">
      <formula>""</formula>
    </cfRule>
  </conditionalFormatting>
  <conditionalFormatting sqref="B54:D54 F54 B56:D56 F56">
    <cfRule type="cellIs" dxfId="49" priority="17" operator="equal">
      <formula>""</formula>
    </cfRule>
  </conditionalFormatting>
  <conditionalFormatting sqref="B65:D65 B67:E67 F67:F68 D68:E68">
    <cfRule type="cellIs" dxfId="48" priority="37" operator="notEqual">
      <formula>""</formula>
    </cfRule>
    <cfRule type="cellIs" dxfId="47" priority="36" operator="equal">
      <formula>""</formula>
    </cfRule>
  </conditionalFormatting>
  <conditionalFormatting sqref="B50:F50">
    <cfRule type="cellIs" dxfId="46" priority="18" operator="notEqual">
      <formula>""</formula>
    </cfRule>
  </conditionalFormatting>
  <conditionalFormatting sqref="B56:F56">
    <cfRule type="cellIs" dxfId="45" priority="19" operator="notEqual">
      <formula>""</formula>
    </cfRule>
  </conditionalFormatting>
  <conditionalFormatting sqref="B45:M45">
    <cfRule type="cellIs" dxfId="44" priority="63" operator="equal">
      <formula>0</formula>
    </cfRule>
  </conditionalFormatting>
  <conditionalFormatting sqref="C52:D52">
    <cfRule type="cellIs" dxfId="43" priority="20" operator="equal">
      <formula>"No sources of OTHER CASH INCOME in Y1"</formula>
    </cfRule>
  </conditionalFormatting>
  <conditionalFormatting sqref="D52">
    <cfRule type="cellIs" dxfId="42" priority="21" operator="equal">
      <formula>"CASH INCOME MATCHES CASH EXPENDITURE"</formula>
    </cfRule>
    <cfRule type="notContainsBlanks" dxfId="41" priority="22">
      <formula>LEN(TRIM(D52))&gt;0</formula>
    </cfRule>
  </conditionalFormatting>
  <conditionalFormatting sqref="E45">
    <cfRule type="cellIs" dxfId="40" priority="74" operator="equal">
      <formula>$B$5</formula>
    </cfRule>
    <cfRule type="cellIs" dxfId="39" priority="73" operator="notEqual">
      <formula>$B$5</formula>
    </cfRule>
  </conditionalFormatting>
  <conditionalFormatting sqref="F5 F7:F19 G20:G24">
    <cfRule type="cellIs" dxfId="38" priority="23" operator="equal">
      <formula>0</formula>
    </cfRule>
  </conditionalFormatting>
  <conditionalFormatting sqref="F52">
    <cfRule type="cellIs" dxfId="37" priority="24" operator="equal">
      <formula>"No sources of OTHER CASH INCOME in Y3"</formula>
    </cfRule>
  </conditionalFormatting>
  <conditionalFormatting sqref="F65">
    <cfRule type="cellIs" dxfId="36" priority="42" operator="notEqual">
      <formula>""</formula>
    </cfRule>
    <cfRule type="cellIs" dxfId="35" priority="41" operator="equal">
      <formula>""</formula>
    </cfRule>
  </conditionalFormatting>
  <conditionalFormatting sqref="F29:G43">
    <cfRule type="cellIs" dxfId="34" priority="25" operator="equal">
      <formula>0</formula>
    </cfRule>
  </conditionalFormatting>
  <conditionalFormatting sqref="F26:H26">
    <cfRule type="cellIs" dxfId="33" priority="48" operator="equal">
      <formula>0</formula>
    </cfRule>
    <cfRule type="cellIs" dxfId="32" priority="49" operator="notEqual">
      <formula>F45</formula>
    </cfRule>
    <cfRule type="cellIs" dxfId="31" priority="50" operator="equal">
      <formula>F45</formula>
    </cfRule>
  </conditionalFormatting>
  <conditionalFormatting sqref="F45:H45">
    <cfRule type="cellIs" dxfId="30" priority="67" operator="notEqual">
      <formula>F26</formula>
    </cfRule>
    <cfRule type="cellIs" dxfId="29" priority="68" operator="equal">
      <formula>F26</formula>
    </cfRule>
  </conditionalFormatting>
  <conditionalFormatting sqref="I45">
    <cfRule type="cellIs" dxfId="28" priority="79" operator="notEqual">
      <formula>$F$5</formula>
    </cfRule>
    <cfRule type="cellIs" dxfId="27" priority="80" operator="equal">
      <formula>$F$5</formula>
    </cfRule>
  </conditionalFormatting>
  <conditionalFormatting sqref="J5 J7:J19 K20:K24">
    <cfRule type="cellIs" dxfId="26" priority="26" operator="equal">
      <formula>0</formula>
    </cfRule>
  </conditionalFormatting>
  <conditionalFormatting sqref="J29:K43">
    <cfRule type="cellIs" dxfId="25" priority="27" operator="equal">
      <formula>0</formula>
    </cfRule>
  </conditionalFormatting>
  <conditionalFormatting sqref="J26:L26">
    <cfRule type="cellIs" dxfId="24" priority="51" operator="equal">
      <formula>0</formula>
    </cfRule>
    <cfRule type="cellIs" dxfId="23" priority="52" operator="notEqual">
      <formula>J45</formula>
    </cfRule>
    <cfRule type="cellIs" dxfId="22" priority="53" operator="equal">
      <formula>J45</formula>
    </cfRule>
  </conditionalFormatting>
  <conditionalFormatting sqref="J45:L45">
    <cfRule type="cellIs" dxfId="21" priority="70" operator="notEqual">
      <formula>J26</formula>
    </cfRule>
    <cfRule type="cellIs" dxfId="20" priority="71" operator="equal">
      <formula>J26</formula>
    </cfRule>
  </conditionalFormatting>
  <conditionalFormatting sqref="M45">
    <cfRule type="cellIs" dxfId="19" priority="85" operator="notEqual">
      <formula>$J$5</formula>
    </cfRule>
    <cfRule type="cellIs" dxfId="18" priority="86" operator="equal">
      <formula>$J$5</formula>
    </cfRule>
  </conditionalFormatting>
  <conditionalFormatting sqref="P26">
    <cfRule type="cellIs" dxfId="17" priority="30" operator="equal">
      <formula>0</formula>
    </cfRule>
    <cfRule type="cellIs" dxfId="16" priority="29" operator="equal">
      <formula>$P$45</formula>
    </cfRule>
    <cfRule type="cellIs" dxfId="15" priority="28" operator="notEqual">
      <formula>$P$45</formula>
    </cfRule>
  </conditionalFormatting>
  <conditionalFormatting sqref="P45">
    <cfRule type="cellIs" dxfId="14" priority="33" operator="equal">
      <formula>$P$26</formula>
    </cfRule>
    <cfRule type="cellIs" dxfId="13" priority="32" operator="notEqual">
      <formula>$P$26</formula>
    </cfRule>
    <cfRule type="cellIs" dxfId="12" priority="31" operator="equal">
      <formula>0</formula>
    </cfRule>
  </conditionalFormatting>
  <conditionalFormatting sqref="Q26:Y26">
    <cfRule type="cellIs" dxfId="11" priority="90" operator="equal">
      <formula>0</formula>
    </cfRule>
    <cfRule type="cellIs" dxfId="10" priority="91" operator="notEqual">
      <formula>Q45</formula>
    </cfRule>
    <cfRule type="cellIs" dxfId="9" priority="92" operator="equal">
      <formula>Q45</formula>
    </cfRule>
  </conditionalFormatting>
  <conditionalFormatting sqref="Q45:Y45">
    <cfRule type="cellIs" dxfId="8" priority="99" operator="equal">
      <formula>0</formula>
    </cfRule>
    <cfRule type="cellIs" dxfId="7" priority="100" operator="notEqual">
      <formula>Q26</formula>
    </cfRule>
    <cfRule type="cellIs" dxfId="6" priority="101" operator="equal">
      <formula>Q26</formula>
    </cfRule>
  </conditionalFormatting>
  <conditionalFormatting sqref="AB26">
    <cfRule type="cellIs" dxfId="5" priority="108" operator="notEqual">
      <formula>AB45</formula>
    </cfRule>
    <cfRule type="cellIs" dxfId="4" priority="109" operator="equal">
      <formula>AB45</formula>
    </cfRule>
    <cfRule type="cellIs" dxfId="3" priority="110" operator="equal">
      <formula>0</formula>
    </cfRule>
  </conditionalFormatting>
  <conditionalFormatting sqref="AB45">
    <cfRule type="cellIs" dxfId="2" priority="111" operator="equal">
      <formula>0</formula>
    </cfRule>
    <cfRule type="cellIs" dxfId="1" priority="112" operator="notEqual">
      <formula>$P$26</formula>
    </cfRule>
    <cfRule type="cellIs" dxfId="0" priority="113" operator="equal">
      <formula>$P$26</formula>
    </cfRule>
  </conditionalFormatting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Year 1</vt:lpstr>
      <vt:lpstr>Year 2</vt:lpstr>
      <vt:lpstr>Year 3</vt:lpstr>
      <vt:lpstr>Multi - HUB USE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HARWOODC</dc:creator>
  <cp:lastModifiedBy>Andrew Beadling</cp:lastModifiedBy>
  <dcterms:created xsi:type="dcterms:W3CDTF">2015-11-30T16:23:02Z</dcterms:created>
  <dcterms:modified xsi:type="dcterms:W3CDTF">2026-06-19T08:18:24Z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0x010100463C5E2A693BB648B261A99E06B9ED70</vt:lpwstr>
  </property>
  <property fmtid="{D5CDD505-2E9C-101B-9397-08002B2CF9AE}" pid="3" name="MediaServiceImageTags">
    <vt:lpwstr/>
  </property>
</Properties>
</file>